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smeinc-my.sharepoint.com/personal/psaner_smeinc_com/Documents/DMT/200424A/"/>
    </mc:Choice>
  </mc:AlternateContent>
  <xr:revisionPtr revIDLastSave="212" documentId="8_{F78CF890-FBC8-4142-ACED-C7A55139C5DD}" xr6:coauthVersionLast="47" xr6:coauthVersionMax="47" xr10:uidLastSave="{1AAEAED1-A13C-44EF-812D-A4A03D9F14E6}"/>
  <bookViews>
    <workbookView xWindow="-108" yWindow="-108" windowWidth="23256" windowHeight="12576" activeTab="1" xr2:uid="{00000000-000D-0000-FFFF-FFFF00000000}"/>
  </bookViews>
  <sheets>
    <sheet name="Data Entry" sheetId="1" r:id="rId1"/>
    <sheet name="Chart" sheetId="2" r:id="rId2"/>
    <sheet name="Report Table" sheetId="3" r:id="rId3"/>
  </sheets>
  <definedNames>
    <definedName name="_xlnm.Print_Area" localSheetId="1">Chart!$A$1:$R$50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9" i="3" l="1"/>
  <c r="C49" i="3"/>
  <c r="D49" i="3"/>
  <c r="E49" i="3"/>
  <c r="B50" i="3"/>
  <c r="C50" i="3"/>
  <c r="D50" i="3"/>
  <c r="E50" i="3"/>
  <c r="B51" i="3"/>
  <c r="C51" i="3"/>
  <c r="D51" i="3"/>
  <c r="E51" i="3"/>
  <c r="B52" i="3"/>
  <c r="C52" i="3"/>
  <c r="D52" i="3"/>
  <c r="E52" i="3"/>
  <c r="B53" i="3"/>
  <c r="C53" i="3"/>
  <c r="D53" i="3"/>
  <c r="E53" i="3"/>
  <c r="B54" i="3"/>
  <c r="C54" i="3"/>
  <c r="D54" i="3"/>
  <c r="E54" i="3"/>
  <c r="B55" i="3"/>
  <c r="C55" i="3"/>
  <c r="D55" i="3"/>
  <c r="E55" i="3"/>
  <c r="B56" i="3"/>
  <c r="C56" i="3"/>
  <c r="D56" i="3"/>
  <c r="E56" i="3"/>
  <c r="B57" i="3"/>
  <c r="C57" i="3"/>
  <c r="D57" i="3"/>
  <c r="E57" i="3"/>
  <c r="B58" i="3"/>
  <c r="C58" i="3"/>
  <c r="D58" i="3"/>
  <c r="E58" i="3"/>
  <c r="B59" i="3"/>
  <c r="C59" i="3"/>
  <c r="D59" i="3"/>
  <c r="E59" i="3"/>
  <c r="B60" i="3"/>
  <c r="C60" i="3"/>
  <c r="D60" i="3"/>
  <c r="E60" i="3"/>
  <c r="B61" i="3"/>
  <c r="C61" i="3"/>
  <c r="D61" i="3"/>
  <c r="E61" i="3"/>
  <c r="B62" i="3"/>
  <c r="C62" i="3"/>
  <c r="D62" i="3"/>
  <c r="E62" i="3"/>
  <c r="B63" i="3"/>
  <c r="C63" i="3"/>
  <c r="D63" i="3"/>
  <c r="E63" i="3"/>
  <c r="B64" i="3"/>
  <c r="C64" i="3"/>
  <c r="D64" i="3"/>
  <c r="E64" i="3"/>
  <c r="B65" i="3"/>
  <c r="C65" i="3"/>
  <c r="D65" i="3"/>
  <c r="E65" i="3"/>
  <c r="B66" i="3"/>
  <c r="C66" i="3"/>
  <c r="D66" i="3"/>
  <c r="E66" i="3"/>
  <c r="B67" i="3"/>
  <c r="C67" i="3"/>
  <c r="D67" i="3"/>
  <c r="E67" i="3"/>
  <c r="B68" i="3"/>
  <c r="C68" i="3"/>
  <c r="D68" i="3"/>
  <c r="E68" i="3"/>
  <c r="B69" i="3"/>
  <c r="C69" i="3"/>
  <c r="D69" i="3"/>
  <c r="E69" i="3"/>
  <c r="B70" i="3"/>
  <c r="C70" i="3"/>
  <c r="D70" i="3"/>
  <c r="E70" i="3"/>
  <c r="B71" i="3"/>
  <c r="C71" i="3"/>
  <c r="D71" i="3"/>
  <c r="E71" i="3"/>
  <c r="B72" i="3"/>
  <c r="C72" i="3"/>
  <c r="D72" i="3"/>
  <c r="E72" i="3"/>
  <c r="B73" i="3"/>
  <c r="C73" i="3"/>
  <c r="D73" i="3"/>
  <c r="E73" i="3"/>
  <c r="B74" i="3"/>
  <c r="C74" i="3"/>
  <c r="D74" i="3"/>
  <c r="E74" i="3"/>
  <c r="B75" i="3"/>
  <c r="C75" i="3"/>
  <c r="D75" i="3"/>
  <c r="E75" i="3"/>
  <c r="B76" i="3"/>
  <c r="C76" i="3"/>
  <c r="D76" i="3"/>
  <c r="E76" i="3"/>
  <c r="B77" i="3"/>
  <c r="C77" i="3"/>
  <c r="D77" i="3"/>
  <c r="E77" i="3"/>
  <c r="B78" i="3"/>
  <c r="C78" i="3"/>
  <c r="D78" i="3"/>
  <c r="E78" i="3"/>
  <c r="B79" i="3"/>
  <c r="C79" i="3"/>
  <c r="D79" i="3"/>
  <c r="E79" i="3"/>
  <c r="B80" i="3"/>
  <c r="C80" i="3"/>
  <c r="D80" i="3"/>
  <c r="E80" i="3"/>
  <c r="B81" i="3"/>
  <c r="C81" i="3"/>
  <c r="D81" i="3"/>
  <c r="E81" i="3"/>
  <c r="B82" i="3"/>
  <c r="C82" i="3"/>
  <c r="D82" i="3"/>
  <c r="E82" i="3"/>
  <c r="B83" i="3"/>
  <c r="C83" i="3"/>
  <c r="D83" i="3"/>
  <c r="E83" i="3"/>
  <c r="B84" i="3"/>
  <c r="C84" i="3"/>
  <c r="D84" i="3"/>
  <c r="E84" i="3"/>
  <c r="B85" i="3"/>
  <c r="C85" i="3"/>
  <c r="D85" i="3"/>
  <c r="E85" i="3"/>
  <c r="B86" i="3"/>
  <c r="C86" i="3"/>
  <c r="D86" i="3"/>
  <c r="E86" i="3"/>
  <c r="B87" i="3"/>
  <c r="C87" i="3"/>
  <c r="D87" i="3"/>
  <c r="E87" i="3"/>
  <c r="B88" i="3"/>
  <c r="C88" i="3"/>
  <c r="D88" i="3"/>
  <c r="E88" i="3"/>
  <c r="B89" i="3"/>
  <c r="C89" i="3"/>
  <c r="D89" i="3"/>
  <c r="E89" i="3"/>
  <c r="B90" i="3"/>
  <c r="C90" i="3"/>
  <c r="D90" i="3"/>
  <c r="E90" i="3"/>
  <c r="B31" i="3" l="1"/>
  <c r="C31" i="3"/>
  <c r="D31" i="3"/>
  <c r="E31" i="3"/>
  <c r="B32" i="3"/>
  <c r="C32" i="3"/>
  <c r="D32" i="3"/>
  <c r="E32" i="3"/>
  <c r="B33" i="3"/>
  <c r="C33" i="3"/>
  <c r="D33" i="3"/>
  <c r="E33" i="3"/>
  <c r="B34" i="3"/>
  <c r="C34" i="3"/>
  <c r="D34" i="3"/>
  <c r="E34" i="3"/>
  <c r="B35" i="3"/>
  <c r="C35" i="3"/>
  <c r="D35" i="3"/>
  <c r="E35" i="3"/>
  <c r="B36" i="3"/>
  <c r="C36" i="3"/>
  <c r="D36" i="3"/>
  <c r="E36" i="3"/>
  <c r="B37" i="3"/>
  <c r="C37" i="3"/>
  <c r="D37" i="3"/>
  <c r="E37" i="3"/>
  <c r="B38" i="3"/>
  <c r="C38" i="3"/>
  <c r="D38" i="3"/>
  <c r="E38" i="3"/>
  <c r="B39" i="3"/>
  <c r="C39" i="3"/>
  <c r="D39" i="3"/>
  <c r="E39" i="3"/>
  <c r="B40" i="3"/>
  <c r="C40" i="3"/>
  <c r="D40" i="3"/>
  <c r="E40" i="3"/>
  <c r="B41" i="3"/>
  <c r="C41" i="3"/>
  <c r="D41" i="3"/>
  <c r="E41" i="3"/>
  <c r="B42" i="3"/>
  <c r="C42" i="3"/>
  <c r="D42" i="3"/>
  <c r="E42" i="3"/>
  <c r="B43" i="3"/>
  <c r="C43" i="3"/>
  <c r="D43" i="3"/>
  <c r="E43" i="3"/>
  <c r="B44" i="3"/>
  <c r="C44" i="3"/>
  <c r="D44" i="3"/>
  <c r="E44" i="3"/>
  <c r="B45" i="3"/>
  <c r="C45" i="3"/>
  <c r="D45" i="3"/>
  <c r="E45" i="3"/>
  <c r="B46" i="3"/>
  <c r="C46" i="3"/>
  <c r="D46" i="3"/>
  <c r="E46" i="3"/>
  <c r="B47" i="3"/>
  <c r="C47" i="3"/>
  <c r="D47" i="3"/>
  <c r="E47" i="3"/>
  <c r="B48" i="3"/>
  <c r="C48" i="3"/>
  <c r="D48" i="3"/>
  <c r="E48" i="3"/>
  <c r="H80" i="3" l="1"/>
  <c r="H82" i="3"/>
  <c r="I82" i="3"/>
  <c r="K83" i="3"/>
  <c r="M83" i="3"/>
  <c r="H86" i="3"/>
  <c r="H88" i="3"/>
  <c r="I88" i="3"/>
  <c r="H90" i="3"/>
  <c r="I90" i="3"/>
  <c r="H31" i="1"/>
  <c r="J31" i="1"/>
  <c r="L31" i="1" s="1"/>
  <c r="L31" i="3" s="1"/>
  <c r="H32" i="1"/>
  <c r="J32" i="1"/>
  <c r="H33" i="1"/>
  <c r="J33" i="1"/>
  <c r="J33" i="3" s="1"/>
  <c r="H34" i="1"/>
  <c r="J34" i="1"/>
  <c r="L34" i="1" s="1"/>
  <c r="L34" i="3" s="1"/>
  <c r="H35" i="1"/>
  <c r="J35" i="1"/>
  <c r="H36" i="1"/>
  <c r="J36" i="1"/>
  <c r="J36" i="3" s="1"/>
  <c r="H37" i="1"/>
  <c r="J37" i="1"/>
  <c r="H38" i="1"/>
  <c r="J38" i="1"/>
  <c r="H39" i="1"/>
  <c r="J39" i="1"/>
  <c r="L39" i="1" s="1"/>
  <c r="L39" i="3" s="1"/>
  <c r="H40" i="1"/>
  <c r="J40" i="1"/>
  <c r="H41" i="1"/>
  <c r="J41" i="1"/>
  <c r="L41" i="1" s="1"/>
  <c r="L41" i="3" s="1"/>
  <c r="H42" i="1"/>
  <c r="H42" i="3" s="1"/>
  <c r="J42" i="1"/>
  <c r="H43" i="1"/>
  <c r="J43" i="1"/>
  <c r="J43" i="3" s="1"/>
  <c r="H44" i="3"/>
  <c r="H49" i="3"/>
  <c r="H50" i="3"/>
  <c r="H53" i="3"/>
  <c r="J54" i="3"/>
  <c r="H55" i="3"/>
  <c r="J58" i="3"/>
  <c r="J59" i="3"/>
  <c r="J60" i="3"/>
  <c r="J61" i="3"/>
  <c r="J62" i="3"/>
  <c r="J63" i="3"/>
  <c r="L63" i="3"/>
  <c r="H69" i="3"/>
  <c r="H70" i="3"/>
  <c r="H71" i="3"/>
  <c r="H76" i="3"/>
  <c r="I76" i="3"/>
  <c r="I49" i="3" l="1"/>
  <c r="I50" i="3"/>
  <c r="H75" i="3"/>
  <c r="L74" i="3"/>
  <c r="J74" i="3"/>
  <c r="L70" i="3"/>
  <c r="J70" i="3"/>
  <c r="I67" i="3"/>
  <c r="H67" i="3"/>
  <c r="L55" i="3"/>
  <c r="J55" i="3"/>
  <c r="L52" i="3"/>
  <c r="J52" i="3"/>
  <c r="L86" i="3"/>
  <c r="J86" i="3"/>
  <c r="L80" i="3"/>
  <c r="J80" i="3"/>
  <c r="I77" i="3"/>
  <c r="H77" i="3"/>
  <c r="I74" i="3"/>
  <c r="H74" i="3"/>
  <c r="I70" i="3"/>
  <c r="L66" i="3"/>
  <c r="J66" i="3"/>
  <c r="I63" i="3"/>
  <c r="H63" i="3"/>
  <c r="I59" i="3"/>
  <c r="H59" i="3"/>
  <c r="I55" i="3"/>
  <c r="I52" i="3"/>
  <c r="H52" i="3"/>
  <c r="K35" i="1"/>
  <c r="M35" i="1" s="1"/>
  <c r="L89" i="3"/>
  <c r="J89" i="3"/>
  <c r="I86" i="3"/>
  <c r="L83" i="3"/>
  <c r="J83" i="3"/>
  <c r="I80" i="3"/>
  <c r="I89" i="3"/>
  <c r="H89" i="3"/>
  <c r="I83" i="3"/>
  <c r="H83" i="3"/>
  <c r="L51" i="3"/>
  <c r="J51" i="3"/>
  <c r="L76" i="3"/>
  <c r="J76" i="3"/>
  <c r="I73" i="3"/>
  <c r="H73" i="3"/>
  <c r="L69" i="3"/>
  <c r="J69" i="3"/>
  <c r="L65" i="3"/>
  <c r="J65" i="3"/>
  <c r="I62" i="3"/>
  <c r="H62" i="3"/>
  <c r="I58" i="3"/>
  <c r="H58" i="3"/>
  <c r="I51" i="3"/>
  <c r="H51" i="3"/>
  <c r="L88" i="3"/>
  <c r="J88" i="3"/>
  <c r="L85" i="3"/>
  <c r="J85" i="3"/>
  <c r="L82" i="3"/>
  <c r="J82" i="3"/>
  <c r="L79" i="3"/>
  <c r="J79" i="3"/>
  <c r="I65" i="3"/>
  <c r="H65" i="3"/>
  <c r="L57" i="3"/>
  <c r="J57" i="3"/>
  <c r="I54" i="3"/>
  <c r="H54" i="3"/>
  <c r="L50" i="3"/>
  <c r="J50" i="3"/>
  <c r="I85" i="3"/>
  <c r="H85" i="3"/>
  <c r="I79" i="3"/>
  <c r="H79" i="3"/>
  <c r="L73" i="3"/>
  <c r="J73" i="3"/>
  <c r="L72" i="3"/>
  <c r="J72" i="3"/>
  <c r="I72" i="3"/>
  <c r="H72" i="3"/>
  <c r="J64" i="3"/>
  <c r="I57" i="3"/>
  <c r="H57" i="3"/>
  <c r="L53" i="3"/>
  <c r="J53" i="3"/>
  <c r="L36" i="1"/>
  <c r="L36" i="3" s="1"/>
  <c r="L33" i="1"/>
  <c r="L33" i="3" s="1"/>
  <c r="L84" i="3"/>
  <c r="J84" i="3"/>
  <c r="L78" i="3"/>
  <c r="J78" i="3"/>
  <c r="I66" i="3"/>
  <c r="H66" i="3"/>
  <c r="L68" i="3"/>
  <c r="J68" i="3"/>
  <c r="I61" i="3"/>
  <c r="H61" i="3"/>
  <c r="L75" i="3"/>
  <c r="J75" i="3"/>
  <c r="L71" i="3"/>
  <c r="J71" i="3"/>
  <c r="I68" i="3"/>
  <c r="H68" i="3"/>
  <c r="I64" i="3"/>
  <c r="H64" i="3"/>
  <c r="L56" i="3"/>
  <c r="J56" i="3"/>
  <c r="I53" i="3"/>
  <c r="K36" i="1"/>
  <c r="K36" i="3" s="1"/>
  <c r="K33" i="1"/>
  <c r="M33" i="1" s="1"/>
  <c r="L90" i="3"/>
  <c r="J90" i="3"/>
  <c r="L87" i="3"/>
  <c r="J87" i="3"/>
  <c r="I84" i="3"/>
  <c r="H84" i="3"/>
  <c r="L81" i="3"/>
  <c r="J81" i="3"/>
  <c r="I78" i="3"/>
  <c r="H78" i="3"/>
  <c r="L67" i="3"/>
  <c r="J67" i="3"/>
  <c r="I60" i="3"/>
  <c r="H60" i="3"/>
  <c r="I56" i="3"/>
  <c r="H56" i="3"/>
  <c r="L49" i="3"/>
  <c r="J49" i="3"/>
  <c r="I87" i="3"/>
  <c r="H87" i="3"/>
  <c r="I81" i="3"/>
  <c r="H81" i="3"/>
  <c r="L77" i="3"/>
  <c r="J77" i="3"/>
  <c r="L38" i="1"/>
  <c r="L38" i="3" s="1"/>
  <c r="J38" i="3"/>
  <c r="I38" i="1"/>
  <c r="I38" i="3" s="1"/>
  <c r="H38" i="3"/>
  <c r="H48" i="3"/>
  <c r="L46" i="3"/>
  <c r="J46" i="3"/>
  <c r="L44" i="3"/>
  <c r="J44" i="3"/>
  <c r="K41" i="1"/>
  <c r="J41" i="3"/>
  <c r="I43" i="1"/>
  <c r="I43" i="3" s="1"/>
  <c r="H43" i="3"/>
  <c r="I35" i="1"/>
  <c r="I35" i="3" s="1"/>
  <c r="H35" i="3"/>
  <c r="M36" i="1"/>
  <c r="I46" i="3"/>
  <c r="H46" i="3"/>
  <c r="I41" i="1"/>
  <c r="I41" i="3" s="1"/>
  <c r="H41" i="3"/>
  <c r="K39" i="1"/>
  <c r="J39" i="3"/>
  <c r="I36" i="1"/>
  <c r="I36" i="3" s="1"/>
  <c r="H36" i="3"/>
  <c r="I33" i="1"/>
  <c r="I33" i="3" s="1"/>
  <c r="H33" i="3"/>
  <c r="K31" i="1"/>
  <c r="J31" i="3"/>
  <c r="M46" i="3"/>
  <c r="K46" i="3"/>
  <c r="L42" i="1"/>
  <c r="L42" i="3" s="1"/>
  <c r="J42" i="3"/>
  <c r="I39" i="1"/>
  <c r="I39" i="3" s="1"/>
  <c r="H39" i="3"/>
  <c r="L37" i="1"/>
  <c r="L37" i="3" s="1"/>
  <c r="J37" i="3"/>
  <c r="K34" i="1"/>
  <c r="J34" i="3"/>
  <c r="I31" i="1"/>
  <c r="I31" i="3" s="1"/>
  <c r="H31" i="3"/>
  <c r="L47" i="3"/>
  <c r="J47" i="3"/>
  <c r="I37" i="1"/>
  <c r="I37" i="3" s="1"/>
  <c r="H37" i="3"/>
  <c r="I34" i="1"/>
  <c r="I34" i="3" s="1"/>
  <c r="H34" i="3"/>
  <c r="L48" i="3"/>
  <c r="J48" i="3"/>
  <c r="H47" i="3"/>
  <c r="L45" i="3"/>
  <c r="J45" i="3"/>
  <c r="L43" i="1"/>
  <c r="L43" i="3" s="1"/>
  <c r="L40" i="1"/>
  <c r="L40" i="3" s="1"/>
  <c r="J40" i="3"/>
  <c r="L32" i="1"/>
  <c r="L32" i="3" s="1"/>
  <c r="J32" i="3"/>
  <c r="I45" i="3"/>
  <c r="H45" i="3"/>
  <c r="I40" i="1"/>
  <c r="I40" i="3" s="1"/>
  <c r="H40" i="3"/>
  <c r="K38" i="1"/>
  <c r="L35" i="1"/>
  <c r="L35" i="3" s="1"/>
  <c r="J35" i="3"/>
  <c r="I32" i="1"/>
  <c r="I32" i="3" s="1"/>
  <c r="H32" i="3"/>
  <c r="I75" i="3"/>
  <c r="I71" i="3"/>
  <c r="I69" i="3"/>
  <c r="K37" i="1"/>
  <c r="K32" i="1"/>
  <c r="K43" i="1"/>
  <c r="L54" i="3"/>
  <c r="L64" i="3"/>
  <c r="L62" i="3"/>
  <c r="L61" i="3"/>
  <c r="L60" i="3"/>
  <c r="L59" i="3"/>
  <c r="L58" i="3"/>
  <c r="I42" i="1"/>
  <c r="K42" i="1"/>
  <c r="K40" i="1"/>
  <c r="U13" i="2"/>
  <c r="G8" i="2"/>
  <c r="G7" i="2"/>
  <c r="G6" i="2"/>
  <c r="G5" i="2"/>
  <c r="L8" i="1"/>
  <c r="L9" i="1"/>
  <c r="G29" i="1" s="1"/>
  <c r="H17" i="1"/>
  <c r="I17" i="1" s="1"/>
  <c r="I17" i="3" s="1"/>
  <c r="J17" i="1"/>
  <c r="L17" i="1" s="1"/>
  <c r="L17" i="3" s="1"/>
  <c r="H18" i="1"/>
  <c r="I18" i="1" s="1"/>
  <c r="I18" i="3" s="1"/>
  <c r="J18" i="1"/>
  <c r="L18" i="1" s="1"/>
  <c r="L18" i="3" s="1"/>
  <c r="H19" i="1"/>
  <c r="I19" i="1" s="1"/>
  <c r="I19" i="3" s="1"/>
  <c r="J19" i="1"/>
  <c r="H20" i="1"/>
  <c r="H20" i="3" s="1"/>
  <c r="J20" i="1"/>
  <c r="J20" i="3"/>
  <c r="H21" i="1"/>
  <c r="I21" i="1" s="1"/>
  <c r="I21" i="3" s="1"/>
  <c r="J21" i="1"/>
  <c r="H22" i="1"/>
  <c r="H22" i="3" s="1"/>
  <c r="J22" i="1"/>
  <c r="J22" i="3" s="1"/>
  <c r="H23" i="1"/>
  <c r="I23" i="1" s="1"/>
  <c r="I23" i="3" s="1"/>
  <c r="J23" i="1"/>
  <c r="H24" i="1"/>
  <c r="J24" i="1"/>
  <c r="L24" i="1" s="1"/>
  <c r="L24" i="3" s="1"/>
  <c r="H25" i="1"/>
  <c r="J25" i="1"/>
  <c r="J25" i="3" s="1"/>
  <c r="H26" i="1"/>
  <c r="H26" i="3" s="1"/>
  <c r="J26" i="1"/>
  <c r="L26" i="1" s="1"/>
  <c r="L26" i="3" s="1"/>
  <c r="H27" i="1"/>
  <c r="H27" i="3" s="1"/>
  <c r="J27" i="1"/>
  <c r="H28" i="1"/>
  <c r="H28" i="3" s="1"/>
  <c r="J28" i="1"/>
  <c r="H29" i="1"/>
  <c r="I29" i="1" s="1"/>
  <c r="I29" i="3" s="1"/>
  <c r="J29" i="1"/>
  <c r="H30" i="1"/>
  <c r="H30" i="3" s="1"/>
  <c r="J30" i="1"/>
  <c r="L30" i="1" s="1"/>
  <c r="L30" i="3" s="1"/>
  <c r="H16" i="1"/>
  <c r="H16" i="3" s="1"/>
  <c r="J16" i="1"/>
  <c r="L16" i="1" s="1"/>
  <c r="L16" i="3" s="1"/>
  <c r="B30" i="3"/>
  <c r="C30" i="3"/>
  <c r="D30" i="3"/>
  <c r="E30" i="3"/>
  <c r="C4" i="3"/>
  <c r="D4" i="3"/>
  <c r="C5" i="3"/>
  <c r="D5" i="3"/>
  <c r="C6" i="3"/>
  <c r="D6" i="3"/>
  <c r="C7" i="3"/>
  <c r="D7" i="3"/>
  <c r="C8" i="3"/>
  <c r="D8" i="3"/>
  <c r="C9" i="3"/>
  <c r="D9" i="3"/>
  <c r="B16" i="3"/>
  <c r="C16" i="3"/>
  <c r="D16" i="3"/>
  <c r="E16" i="3"/>
  <c r="B17" i="3"/>
  <c r="C17" i="3"/>
  <c r="D17" i="3"/>
  <c r="E17" i="3"/>
  <c r="B18" i="3"/>
  <c r="C18" i="3"/>
  <c r="D18" i="3"/>
  <c r="E18" i="3"/>
  <c r="B19" i="3"/>
  <c r="C19" i="3"/>
  <c r="D19" i="3"/>
  <c r="E19" i="3"/>
  <c r="B20" i="3"/>
  <c r="C20" i="3"/>
  <c r="D20" i="3"/>
  <c r="E20" i="3"/>
  <c r="B21" i="3"/>
  <c r="C21" i="3"/>
  <c r="D21" i="3"/>
  <c r="E21" i="3"/>
  <c r="B22" i="3"/>
  <c r="C22" i="3"/>
  <c r="D22" i="3"/>
  <c r="E22" i="3"/>
  <c r="B23" i="3"/>
  <c r="C23" i="3"/>
  <c r="D23" i="3"/>
  <c r="E23" i="3"/>
  <c r="B24" i="3"/>
  <c r="C24" i="3"/>
  <c r="D24" i="3"/>
  <c r="E24" i="3"/>
  <c r="B25" i="3"/>
  <c r="C25" i="3"/>
  <c r="D25" i="3"/>
  <c r="E25" i="3"/>
  <c r="B26" i="3"/>
  <c r="C26" i="3"/>
  <c r="D26" i="3"/>
  <c r="E26" i="3"/>
  <c r="B27" i="3"/>
  <c r="C27" i="3"/>
  <c r="D27" i="3"/>
  <c r="E27" i="3"/>
  <c r="B28" i="3"/>
  <c r="C28" i="3"/>
  <c r="D28" i="3"/>
  <c r="E28" i="3"/>
  <c r="B29" i="3"/>
  <c r="C29" i="3"/>
  <c r="D29" i="3"/>
  <c r="E29" i="3"/>
  <c r="J23" i="3"/>
  <c r="L23" i="1"/>
  <c r="L23" i="3" s="1"/>
  <c r="L20" i="1"/>
  <c r="L20" i="3" s="1"/>
  <c r="K17" i="1"/>
  <c r="K17" i="3" s="1"/>
  <c r="H17" i="3"/>
  <c r="I22" i="1"/>
  <c r="I22" i="3" s="1"/>
  <c r="K28" i="1" l="1"/>
  <c r="K28" i="3" s="1"/>
  <c r="I27" i="1"/>
  <c r="I27" i="3" s="1"/>
  <c r="K26" i="1"/>
  <c r="M26" i="1" s="1"/>
  <c r="M26" i="3" s="1"/>
  <c r="G23" i="1"/>
  <c r="G23" i="3" s="1"/>
  <c r="G21" i="1"/>
  <c r="G21" i="3" s="1"/>
  <c r="G27" i="1"/>
  <c r="G27" i="3" s="1"/>
  <c r="G19" i="1"/>
  <c r="G19" i="3" s="1"/>
  <c r="G22" i="1"/>
  <c r="G22" i="3" s="1"/>
  <c r="G18" i="1"/>
  <c r="G18" i="3" s="1"/>
  <c r="G16" i="1"/>
  <c r="G16" i="3" s="1"/>
  <c r="G30" i="1"/>
  <c r="G30" i="3" s="1"/>
  <c r="G20" i="1"/>
  <c r="G20" i="3" s="1"/>
  <c r="G26" i="1"/>
  <c r="G26" i="3" s="1"/>
  <c r="F16" i="1"/>
  <c r="G24" i="1"/>
  <c r="G24" i="3" s="1"/>
  <c r="G17" i="1"/>
  <c r="G17" i="3" s="1"/>
  <c r="G25" i="1"/>
  <c r="G25" i="3" s="1"/>
  <c r="G28" i="1"/>
  <c r="G28" i="3" s="1"/>
  <c r="K19" i="1"/>
  <c r="K19" i="3" s="1"/>
  <c r="H19" i="3"/>
  <c r="I16" i="1"/>
  <c r="I16" i="3" s="1"/>
  <c r="H23" i="3"/>
  <c r="I20" i="1"/>
  <c r="I20" i="3" s="1"/>
  <c r="H18" i="3"/>
  <c r="K35" i="3"/>
  <c r="I26" i="1"/>
  <c r="I26" i="3" s="1"/>
  <c r="J17" i="3"/>
  <c r="K23" i="1"/>
  <c r="M23" i="1" s="1"/>
  <c r="M23" i="3" s="1"/>
  <c r="J16" i="3"/>
  <c r="I28" i="1"/>
  <c r="I28" i="3" s="1"/>
  <c r="J24" i="3"/>
  <c r="K29" i="1"/>
  <c r="M29" i="1" s="1"/>
  <c r="M29" i="3" s="1"/>
  <c r="K21" i="1"/>
  <c r="K21" i="3" s="1"/>
  <c r="K18" i="1"/>
  <c r="F25" i="1"/>
  <c r="F25" i="3" s="1"/>
  <c r="J26" i="3"/>
  <c r="M52" i="3"/>
  <c r="K52" i="3"/>
  <c r="M53" i="3"/>
  <c r="K53" i="3"/>
  <c r="M72" i="3"/>
  <c r="K72" i="3"/>
  <c r="K33" i="3"/>
  <c r="M70" i="3"/>
  <c r="K70" i="3"/>
  <c r="L25" i="1"/>
  <c r="L25" i="3" s="1"/>
  <c r="M89" i="3"/>
  <c r="K89" i="3"/>
  <c r="J29" i="3"/>
  <c r="K30" i="1"/>
  <c r="M30" i="1" s="1"/>
  <c r="M30" i="3" s="1"/>
  <c r="K20" i="1"/>
  <c r="K20" i="3" s="1"/>
  <c r="M58" i="3"/>
  <c r="K58" i="3"/>
  <c r="M62" i="3"/>
  <c r="K62" i="3"/>
  <c r="M63" i="3"/>
  <c r="K63" i="3"/>
  <c r="M55" i="3"/>
  <c r="K55" i="3"/>
  <c r="M74" i="3"/>
  <c r="K74" i="3"/>
  <c r="M82" i="3"/>
  <c r="K82" i="3"/>
  <c r="M57" i="3"/>
  <c r="K57" i="3"/>
  <c r="M90" i="3"/>
  <c r="K90" i="3"/>
  <c r="M86" i="3"/>
  <c r="K86" i="3"/>
  <c r="F18" i="1"/>
  <c r="F18" i="3" s="1"/>
  <c r="F28" i="1"/>
  <c r="F23" i="1"/>
  <c r="F23" i="3" s="1"/>
  <c r="J30" i="3"/>
  <c r="F29" i="1"/>
  <c r="F29" i="3" s="1"/>
  <c r="L29" i="1"/>
  <c r="L29" i="3" s="1"/>
  <c r="J18" i="3"/>
  <c r="M59" i="3"/>
  <c r="K59" i="3"/>
  <c r="M65" i="3"/>
  <c r="K65" i="3"/>
  <c r="M66" i="3"/>
  <c r="K66" i="3"/>
  <c r="M76" i="3"/>
  <c r="K76" i="3"/>
  <c r="M67" i="3"/>
  <c r="K67" i="3"/>
  <c r="M78" i="3"/>
  <c r="K78" i="3"/>
  <c r="M54" i="3"/>
  <c r="K54" i="3"/>
  <c r="M68" i="3"/>
  <c r="K68" i="3"/>
  <c r="M80" i="3"/>
  <c r="K80" i="3"/>
  <c r="M71" i="3"/>
  <c r="K71" i="3"/>
  <c r="M64" i="3"/>
  <c r="K64" i="3"/>
  <c r="H21" i="3"/>
  <c r="M56" i="3"/>
  <c r="K56" i="3"/>
  <c r="M60" i="3"/>
  <c r="K60" i="3"/>
  <c r="M73" i="3"/>
  <c r="K73" i="3"/>
  <c r="M88" i="3"/>
  <c r="K88" i="3"/>
  <c r="M87" i="3"/>
  <c r="K87" i="3"/>
  <c r="M79" i="3"/>
  <c r="K79" i="3"/>
  <c r="M77" i="3"/>
  <c r="K77" i="3"/>
  <c r="M81" i="3"/>
  <c r="K81" i="3"/>
  <c r="M84" i="3"/>
  <c r="K84" i="3"/>
  <c r="M61" i="3"/>
  <c r="K61" i="3"/>
  <c r="M50" i="3"/>
  <c r="K50" i="3"/>
  <c r="M51" i="3"/>
  <c r="K51" i="3"/>
  <c r="M85" i="3"/>
  <c r="K85" i="3"/>
  <c r="M49" i="3"/>
  <c r="K49" i="3"/>
  <c r="M69" i="3"/>
  <c r="K69" i="3"/>
  <c r="M75" i="3"/>
  <c r="K75" i="3"/>
  <c r="I42" i="3"/>
  <c r="K16" i="1"/>
  <c r="M16" i="1" s="1"/>
  <c r="M40" i="1"/>
  <c r="K40" i="3"/>
  <c r="M41" i="1"/>
  <c r="M41" i="3" s="1"/>
  <c r="K41" i="3"/>
  <c r="H29" i="3"/>
  <c r="G47" i="3"/>
  <c r="G49" i="3"/>
  <c r="G65" i="3"/>
  <c r="G70" i="3"/>
  <c r="G35" i="1"/>
  <c r="G52" i="3"/>
  <c r="G61" i="3"/>
  <c r="G84" i="3"/>
  <c r="G34" i="1"/>
  <c r="G37" i="1"/>
  <c r="G42" i="1"/>
  <c r="G42" i="3" s="1"/>
  <c r="G54" i="3"/>
  <c r="G74" i="3"/>
  <c r="G89" i="3"/>
  <c r="G43" i="1"/>
  <c r="G63" i="3"/>
  <c r="G83" i="3"/>
  <c r="G85" i="3"/>
  <c r="G31" i="1"/>
  <c r="G39" i="1"/>
  <c r="G56" i="3"/>
  <c r="G57" i="3"/>
  <c r="G33" i="1"/>
  <c r="G36" i="1"/>
  <c r="G41" i="1"/>
  <c r="G60" i="3"/>
  <c r="G62" i="3"/>
  <c r="G67" i="3"/>
  <c r="G76" i="3"/>
  <c r="G66" i="3"/>
  <c r="G79" i="3"/>
  <c r="G59" i="3"/>
  <c r="G82" i="3"/>
  <c r="G90" i="3"/>
  <c r="G48" i="3"/>
  <c r="G53" i="3"/>
  <c r="G64" i="3"/>
  <c r="G69" i="3"/>
  <c r="G87" i="3"/>
  <c r="G88" i="3"/>
  <c r="G38" i="1"/>
  <c r="G50" i="3"/>
  <c r="G55" i="3"/>
  <c r="G71" i="3"/>
  <c r="G73" i="3"/>
  <c r="G78" i="3"/>
  <c r="G32" i="1"/>
  <c r="G40" i="1"/>
  <c r="G75" i="3"/>
  <c r="M43" i="1"/>
  <c r="M43" i="3" s="1"/>
  <c r="K43" i="3"/>
  <c r="M47" i="3"/>
  <c r="K47" i="3"/>
  <c r="M31" i="1"/>
  <c r="M31" i="3" s="1"/>
  <c r="K31" i="3"/>
  <c r="M28" i="1"/>
  <c r="M28" i="3" s="1"/>
  <c r="F77" i="3"/>
  <c r="F84" i="3"/>
  <c r="F34" i="1"/>
  <c r="F37" i="1"/>
  <c r="F42" i="1"/>
  <c r="F72" i="3"/>
  <c r="F83" i="3"/>
  <c r="F31" i="1"/>
  <c r="F39" i="1"/>
  <c r="O56" i="3"/>
  <c r="F33" i="1"/>
  <c r="O33" i="1" s="1"/>
  <c r="F36" i="1"/>
  <c r="O36" i="1" s="1"/>
  <c r="F41" i="1"/>
  <c r="F44" i="3"/>
  <c r="F58" i="3"/>
  <c r="O60" i="3"/>
  <c r="F62" i="3"/>
  <c r="F32" i="1"/>
  <c r="F79" i="3"/>
  <c r="F40" i="1"/>
  <c r="F40" i="3" s="1"/>
  <c r="O59" i="3"/>
  <c r="F80" i="3"/>
  <c r="F88" i="3"/>
  <c r="F38" i="1"/>
  <c r="O55" i="3"/>
  <c r="F78" i="3"/>
  <c r="F86" i="3"/>
  <c r="F81" i="3"/>
  <c r="F35" i="1"/>
  <c r="O35" i="1" s="1"/>
  <c r="F43" i="1"/>
  <c r="F57" i="3"/>
  <c r="F52" i="3"/>
  <c r="F49" i="3"/>
  <c r="M32" i="1"/>
  <c r="K32" i="3"/>
  <c r="M38" i="1"/>
  <c r="K38" i="3"/>
  <c r="I44" i="3"/>
  <c r="M39" i="1"/>
  <c r="M39" i="3" s="1"/>
  <c r="K39" i="3"/>
  <c r="M21" i="1"/>
  <c r="M21" i="3" s="1"/>
  <c r="M17" i="1"/>
  <c r="M17" i="3" s="1"/>
  <c r="I30" i="1"/>
  <c r="I30" i="3" s="1"/>
  <c r="M37" i="1"/>
  <c r="K37" i="3"/>
  <c r="M45" i="3"/>
  <c r="K45" i="3"/>
  <c r="O82" i="3"/>
  <c r="M33" i="3"/>
  <c r="K22" i="1"/>
  <c r="I47" i="3"/>
  <c r="O90" i="3"/>
  <c r="M34" i="1"/>
  <c r="M34" i="3" s="1"/>
  <c r="K34" i="3"/>
  <c r="M36" i="3"/>
  <c r="M48" i="3"/>
  <c r="K48" i="3"/>
  <c r="L22" i="1"/>
  <c r="L22" i="3" s="1"/>
  <c r="M44" i="3"/>
  <c r="K44" i="3"/>
  <c r="M42" i="1"/>
  <c r="M42" i="3" s="1"/>
  <c r="K42" i="3"/>
  <c r="I48" i="3"/>
  <c r="M35" i="3"/>
  <c r="L27" i="1"/>
  <c r="L27" i="3" s="1"/>
  <c r="K27" i="1"/>
  <c r="J27" i="3"/>
  <c r="L19" i="1"/>
  <c r="L19" i="3" s="1"/>
  <c r="J19" i="3"/>
  <c r="F16" i="3"/>
  <c r="K24" i="1"/>
  <c r="I24" i="1"/>
  <c r="I24" i="3" s="1"/>
  <c r="H24" i="3"/>
  <c r="L21" i="1"/>
  <c r="L21" i="3" s="1"/>
  <c r="J21" i="3"/>
  <c r="F22" i="1"/>
  <c r="F20" i="1"/>
  <c r="F26" i="1"/>
  <c r="F21" i="1"/>
  <c r="F24" i="1"/>
  <c r="F17" i="1"/>
  <c r="F30" i="1"/>
  <c r="F27" i="1"/>
  <c r="F19" i="1"/>
  <c r="N19" i="1" s="1"/>
  <c r="G29" i="3"/>
  <c r="J28" i="3"/>
  <c r="L28" i="1"/>
  <c r="L28" i="3" s="1"/>
  <c r="H25" i="3"/>
  <c r="K25" i="1"/>
  <c r="I25" i="1"/>
  <c r="I25" i="3" s="1"/>
  <c r="P16" i="1" l="1"/>
  <c r="P16" i="3" s="1"/>
  <c r="N17" i="1"/>
  <c r="U17" i="1" s="1"/>
  <c r="K16" i="3"/>
  <c r="N21" i="1"/>
  <c r="U21" i="1" s="1"/>
  <c r="O42" i="1"/>
  <c r="O42" i="3" s="1"/>
  <c r="K26" i="3"/>
  <c r="N71" i="3"/>
  <c r="N16" i="1"/>
  <c r="R16" i="1" s="1"/>
  <c r="R16" i="3" s="1"/>
  <c r="N24" i="1"/>
  <c r="U24" i="1" s="1"/>
  <c r="N26" i="1"/>
  <c r="N26" i="3" s="1"/>
  <c r="K29" i="3"/>
  <c r="M19" i="1"/>
  <c r="M19" i="3" s="1"/>
  <c r="M20" i="1"/>
  <c r="M20" i="3" s="1"/>
  <c r="K23" i="3"/>
  <c r="N47" i="3"/>
  <c r="O73" i="3"/>
  <c r="O23" i="1"/>
  <c r="O23" i="3" s="1"/>
  <c r="O70" i="3"/>
  <c r="N75" i="3"/>
  <c r="N69" i="3"/>
  <c r="P23" i="1"/>
  <c r="Z23" i="1" s="1"/>
  <c r="Z23" i="3" s="1"/>
  <c r="N18" i="1"/>
  <c r="U18" i="1" s="1"/>
  <c r="P25" i="1"/>
  <c r="P25" i="3" s="1"/>
  <c r="P29" i="1"/>
  <c r="Z29" i="1" s="1"/>
  <c r="Z29" i="3" s="1"/>
  <c r="O71" i="3"/>
  <c r="O62" i="3"/>
  <c r="O65" i="3"/>
  <c r="Q65" i="3"/>
  <c r="F50" i="3"/>
  <c r="N29" i="1"/>
  <c r="N29" i="3" s="1"/>
  <c r="Q60" i="3"/>
  <c r="F61" i="3"/>
  <c r="F87" i="3"/>
  <c r="F69" i="3"/>
  <c r="F67" i="3"/>
  <c r="F85" i="3"/>
  <c r="F28" i="3"/>
  <c r="P28" i="1"/>
  <c r="N28" i="1"/>
  <c r="F89" i="3"/>
  <c r="F64" i="3"/>
  <c r="F70" i="3"/>
  <c r="P18" i="1"/>
  <c r="Q73" i="3"/>
  <c r="F76" i="3"/>
  <c r="O47" i="3"/>
  <c r="F73" i="3"/>
  <c r="F53" i="3"/>
  <c r="F60" i="3"/>
  <c r="F63" i="3"/>
  <c r="O68" i="3"/>
  <c r="F68" i="3"/>
  <c r="N23" i="1"/>
  <c r="N80" i="3"/>
  <c r="G80" i="3"/>
  <c r="R68" i="3"/>
  <c r="G68" i="3"/>
  <c r="G58" i="3"/>
  <c r="R51" i="3"/>
  <c r="G51" i="3"/>
  <c r="R81" i="3"/>
  <c r="G81" i="3"/>
  <c r="N77" i="3"/>
  <c r="G77" i="3"/>
  <c r="N86" i="3"/>
  <c r="G86" i="3"/>
  <c r="Q53" i="3"/>
  <c r="O53" i="3"/>
  <c r="F74" i="3"/>
  <c r="F66" i="3"/>
  <c r="K30" i="3"/>
  <c r="O44" i="3"/>
  <c r="Q55" i="3"/>
  <c r="F75" i="3"/>
  <c r="F90" i="3"/>
  <c r="F56" i="3"/>
  <c r="F54" i="3"/>
  <c r="G72" i="3"/>
  <c r="F59" i="3"/>
  <c r="F82" i="3"/>
  <c r="O51" i="3"/>
  <c r="F51" i="3"/>
  <c r="F71" i="3"/>
  <c r="O29" i="1"/>
  <c r="O85" i="3"/>
  <c r="Q67" i="3"/>
  <c r="O67" i="3"/>
  <c r="F65" i="3"/>
  <c r="F55" i="3"/>
  <c r="K18" i="3"/>
  <c r="M18" i="1"/>
  <c r="M18" i="3" s="1"/>
  <c r="O36" i="3"/>
  <c r="Q36" i="1"/>
  <c r="Q36" i="3" s="1"/>
  <c r="Q90" i="3"/>
  <c r="O50" i="3"/>
  <c r="F38" i="3"/>
  <c r="P38" i="1"/>
  <c r="F33" i="3"/>
  <c r="P33" i="1"/>
  <c r="O84" i="3"/>
  <c r="O66" i="3"/>
  <c r="N78" i="3"/>
  <c r="N87" i="3"/>
  <c r="N59" i="3"/>
  <c r="G46" i="3"/>
  <c r="G39" i="3"/>
  <c r="N39" i="1"/>
  <c r="N74" i="3"/>
  <c r="N61" i="3"/>
  <c r="F34" i="3"/>
  <c r="O34" i="1"/>
  <c r="P34" i="1"/>
  <c r="G32" i="3"/>
  <c r="N32" i="1"/>
  <c r="O40" i="1"/>
  <c r="M40" i="3"/>
  <c r="O33" i="3"/>
  <c r="Q33" i="1"/>
  <c r="Q33" i="3" s="1"/>
  <c r="O88" i="3"/>
  <c r="N62" i="3"/>
  <c r="O83" i="3"/>
  <c r="O77" i="3"/>
  <c r="N73" i="3"/>
  <c r="N79" i="3"/>
  <c r="G44" i="3"/>
  <c r="G31" i="3"/>
  <c r="N31" i="1"/>
  <c r="N52" i="3"/>
  <c r="M16" i="3"/>
  <c r="O16" i="1"/>
  <c r="N42" i="1"/>
  <c r="X42" i="1" s="1"/>
  <c r="O38" i="1"/>
  <c r="M38" i="3"/>
  <c r="F31" i="3"/>
  <c r="P31" i="1"/>
  <c r="O31" i="1"/>
  <c r="Q82" i="3"/>
  <c r="O80" i="3"/>
  <c r="N66" i="3"/>
  <c r="G41" i="3"/>
  <c r="N41" i="1"/>
  <c r="N85" i="3"/>
  <c r="N54" i="3"/>
  <c r="G35" i="3"/>
  <c r="N35" i="1"/>
  <c r="X35" i="1" s="1"/>
  <c r="O28" i="1"/>
  <c r="O76" i="3"/>
  <c r="O81" i="3"/>
  <c r="F45" i="3"/>
  <c r="F47" i="3"/>
  <c r="F48" i="3"/>
  <c r="O87" i="3"/>
  <c r="O54" i="3"/>
  <c r="N55" i="3"/>
  <c r="N53" i="3"/>
  <c r="N76" i="3"/>
  <c r="G36" i="3"/>
  <c r="N36" i="1"/>
  <c r="N83" i="3"/>
  <c r="N70" i="3"/>
  <c r="R77" i="3"/>
  <c r="S77" i="3"/>
  <c r="Q70" i="3"/>
  <c r="O32" i="1"/>
  <c r="M32" i="3"/>
  <c r="O57" i="3"/>
  <c r="O78" i="3"/>
  <c r="F46" i="3"/>
  <c r="N50" i="3"/>
  <c r="N67" i="3"/>
  <c r="G33" i="3"/>
  <c r="N33" i="1"/>
  <c r="X33" i="1" s="1"/>
  <c r="N63" i="3"/>
  <c r="G37" i="3"/>
  <c r="N37" i="1"/>
  <c r="N65" i="3"/>
  <c r="O86" i="3"/>
  <c r="O79" i="3"/>
  <c r="S80" i="3"/>
  <c r="O37" i="1"/>
  <c r="M37" i="3"/>
  <c r="O61" i="3"/>
  <c r="F43" i="3"/>
  <c r="P43" i="1"/>
  <c r="O43" i="1"/>
  <c r="F42" i="3"/>
  <c r="P42" i="1"/>
  <c r="G45" i="3"/>
  <c r="G38" i="3"/>
  <c r="N38" i="1"/>
  <c r="N90" i="3"/>
  <c r="N57" i="3"/>
  <c r="G43" i="3"/>
  <c r="N43" i="1"/>
  <c r="G34" i="3"/>
  <c r="N34" i="1"/>
  <c r="N49" i="3"/>
  <c r="O72" i="3"/>
  <c r="Q42" i="1"/>
  <c r="Q42" i="3" s="1"/>
  <c r="O49" i="3"/>
  <c r="F36" i="3"/>
  <c r="P36" i="1"/>
  <c r="O35" i="3"/>
  <c r="Q35" i="1"/>
  <c r="Q35" i="3" s="1"/>
  <c r="K22" i="3"/>
  <c r="M22" i="1"/>
  <c r="M22" i="3" s="1"/>
  <c r="F35" i="3"/>
  <c r="P35" i="1"/>
  <c r="F32" i="3"/>
  <c r="P32" i="1"/>
  <c r="F41" i="3"/>
  <c r="P41" i="1"/>
  <c r="O41" i="1"/>
  <c r="F39" i="3"/>
  <c r="P39" i="1"/>
  <c r="O39" i="1"/>
  <c r="F37" i="3"/>
  <c r="P37" i="1"/>
  <c r="O89" i="3"/>
  <c r="P40" i="1"/>
  <c r="G40" i="3"/>
  <c r="N40" i="1"/>
  <c r="N88" i="3"/>
  <c r="N82" i="3"/>
  <c r="N56" i="3"/>
  <c r="N89" i="3"/>
  <c r="N84" i="3"/>
  <c r="V69" i="3"/>
  <c r="R71" i="3"/>
  <c r="V71" i="3"/>
  <c r="M25" i="1"/>
  <c r="M25" i="3" s="1"/>
  <c r="K25" i="3"/>
  <c r="P19" i="1"/>
  <c r="F19" i="3"/>
  <c r="P24" i="1"/>
  <c r="F24" i="3"/>
  <c r="F22" i="3"/>
  <c r="N22" i="1"/>
  <c r="P22" i="1"/>
  <c r="M27" i="1"/>
  <c r="M27" i="3" s="1"/>
  <c r="K27" i="3"/>
  <c r="N25" i="1"/>
  <c r="N19" i="3"/>
  <c r="U19" i="1"/>
  <c r="R19" i="1"/>
  <c r="R19" i="3" s="1"/>
  <c r="N27" i="1"/>
  <c r="F27" i="3"/>
  <c r="P27" i="1"/>
  <c r="F21" i="3"/>
  <c r="P21" i="1"/>
  <c r="O21" i="1"/>
  <c r="K24" i="3"/>
  <c r="M24" i="1"/>
  <c r="M24" i="3" s="1"/>
  <c r="F30" i="3"/>
  <c r="O30" i="1"/>
  <c r="P30" i="1"/>
  <c r="F26" i="3"/>
  <c r="O26" i="1"/>
  <c r="P26" i="1"/>
  <c r="N30" i="1"/>
  <c r="P17" i="1"/>
  <c r="F17" i="3"/>
  <c r="O17" i="1"/>
  <c r="F20" i="3"/>
  <c r="O20" i="1"/>
  <c r="N20" i="1"/>
  <c r="P20" i="1"/>
  <c r="R26" i="1" l="1"/>
  <c r="R26" i="3" s="1"/>
  <c r="V26" i="1"/>
  <c r="V26" i="3" s="1"/>
  <c r="V17" i="1"/>
  <c r="V17" i="3" s="1"/>
  <c r="Z16" i="1"/>
  <c r="Z16" i="3" s="1"/>
  <c r="N24" i="3"/>
  <c r="R21" i="1"/>
  <c r="R21" i="3" s="1"/>
  <c r="N17" i="3"/>
  <c r="N21" i="3"/>
  <c r="V21" i="1"/>
  <c r="V21" i="3" s="1"/>
  <c r="R17" i="1"/>
  <c r="R17" i="3" s="1"/>
  <c r="T17" i="1"/>
  <c r="U26" i="1"/>
  <c r="Q23" i="1"/>
  <c r="Q23" i="3" s="1"/>
  <c r="U16" i="1"/>
  <c r="U16" i="3" s="1"/>
  <c r="V16" i="1"/>
  <c r="V16" i="3" s="1"/>
  <c r="S23" i="1"/>
  <c r="S23" i="3" s="1"/>
  <c r="N16" i="3"/>
  <c r="T16" i="1"/>
  <c r="S47" i="3"/>
  <c r="S29" i="1"/>
  <c r="S29" i="3" s="1"/>
  <c r="U68" i="3"/>
  <c r="O48" i="3"/>
  <c r="R47" i="3"/>
  <c r="O19" i="1"/>
  <c r="S19" i="1" s="1"/>
  <c r="S19" i="3" s="1"/>
  <c r="Q47" i="3"/>
  <c r="R75" i="3"/>
  <c r="X29" i="1"/>
  <c r="Y29" i="1" s="1"/>
  <c r="S48" i="3"/>
  <c r="V58" i="3"/>
  <c r="T47" i="3"/>
  <c r="V29" i="1"/>
  <c r="V29" i="3" s="1"/>
  <c r="P23" i="3"/>
  <c r="S71" i="3"/>
  <c r="R24" i="1"/>
  <c r="R24" i="3" s="1"/>
  <c r="S69" i="3"/>
  <c r="R69" i="3"/>
  <c r="S75" i="3"/>
  <c r="T71" i="3"/>
  <c r="T75" i="3"/>
  <c r="S72" i="3"/>
  <c r="AA69" i="3"/>
  <c r="AA68" i="3"/>
  <c r="V68" i="3"/>
  <c r="Q62" i="3"/>
  <c r="W60" i="3"/>
  <c r="V60" i="3"/>
  <c r="X58" i="3"/>
  <c r="X56" i="3"/>
  <c r="Q51" i="3"/>
  <c r="X47" i="3"/>
  <c r="V47" i="3"/>
  <c r="V44" i="3"/>
  <c r="W44" i="3"/>
  <c r="Q29" i="1"/>
  <c r="Q29" i="3" s="1"/>
  <c r="O29" i="3"/>
  <c r="T29" i="1"/>
  <c r="T29" i="3" s="1"/>
  <c r="T23" i="1"/>
  <c r="AA23" i="1" s="1"/>
  <c r="AA23" i="3" s="1"/>
  <c r="X23" i="1"/>
  <c r="Y23" i="1" s="1"/>
  <c r="S17" i="1"/>
  <c r="S17" i="3" s="1"/>
  <c r="S16" i="1"/>
  <c r="S16" i="3" s="1"/>
  <c r="S59" i="3"/>
  <c r="V51" i="3"/>
  <c r="S44" i="3"/>
  <c r="P29" i="3"/>
  <c r="R29" i="1"/>
  <c r="R29" i="3" s="1"/>
  <c r="S62" i="3"/>
  <c r="S56" i="3"/>
  <c r="T72" i="3"/>
  <c r="Q85" i="3"/>
  <c r="Q71" i="3"/>
  <c r="AA59" i="3"/>
  <c r="U29" i="1"/>
  <c r="U29" i="3" s="1"/>
  <c r="V48" i="3"/>
  <c r="AA62" i="3"/>
  <c r="V59" i="3"/>
  <c r="S58" i="3"/>
  <c r="AB51" i="3"/>
  <c r="T56" i="3"/>
  <c r="X59" i="3"/>
  <c r="T44" i="3"/>
  <c r="V62" i="3"/>
  <c r="R86" i="3"/>
  <c r="R80" i="3"/>
  <c r="T86" i="3"/>
  <c r="V80" i="3"/>
  <c r="R58" i="3"/>
  <c r="AA80" i="3"/>
  <c r="X51" i="3"/>
  <c r="V75" i="3"/>
  <c r="Z25" i="1"/>
  <c r="Z25" i="3" s="1"/>
  <c r="T19" i="1"/>
  <c r="AA19" i="1" s="1"/>
  <c r="AA19" i="3" s="1"/>
  <c r="V86" i="3"/>
  <c r="AB81" i="3"/>
  <c r="AA81" i="3"/>
  <c r="S86" i="3"/>
  <c r="U80" i="3"/>
  <c r="N18" i="3"/>
  <c r="X75" i="3"/>
  <c r="X74" i="3"/>
  <c r="O25" i="1"/>
  <c r="X25" i="1" s="1"/>
  <c r="O22" i="1"/>
  <c r="V22" i="1" s="1"/>
  <c r="V22" i="3" s="1"/>
  <c r="W47" i="3"/>
  <c r="X60" i="3"/>
  <c r="AA77" i="3"/>
  <c r="T77" i="3"/>
  <c r="Z80" i="3"/>
  <c r="P80" i="3"/>
  <c r="Z83" i="3"/>
  <c r="P83" i="3"/>
  <c r="Z52" i="3"/>
  <c r="P52" i="3"/>
  <c r="Q63" i="3"/>
  <c r="O63" i="3"/>
  <c r="Z56" i="3"/>
  <c r="P56" i="3"/>
  <c r="Z73" i="3"/>
  <c r="P73" i="3"/>
  <c r="O18" i="1"/>
  <c r="T18" i="1" s="1"/>
  <c r="Z67" i="3"/>
  <c r="P67" i="3"/>
  <c r="V56" i="3"/>
  <c r="N60" i="3"/>
  <c r="AA58" i="3"/>
  <c r="T58" i="3"/>
  <c r="Z86" i="3"/>
  <c r="P86" i="3"/>
  <c r="Z59" i="3"/>
  <c r="P59" i="3"/>
  <c r="N58" i="3"/>
  <c r="O69" i="3"/>
  <c r="Z18" i="1"/>
  <c r="Z18" i="3" s="1"/>
  <c r="P18" i="3"/>
  <c r="Z89" i="3"/>
  <c r="P89" i="3"/>
  <c r="X69" i="3"/>
  <c r="Z49" i="3"/>
  <c r="P49" i="3"/>
  <c r="Z78" i="3"/>
  <c r="P78" i="3"/>
  <c r="Z62" i="3"/>
  <c r="P62" i="3"/>
  <c r="Z84" i="3"/>
  <c r="P84" i="3"/>
  <c r="Z55" i="3"/>
  <c r="P55" i="3"/>
  <c r="Z90" i="3"/>
  <c r="P90" i="3"/>
  <c r="Z63" i="3"/>
  <c r="P63" i="3"/>
  <c r="S28" i="1"/>
  <c r="S28" i="3" s="1"/>
  <c r="T28" i="1"/>
  <c r="R28" i="1"/>
  <c r="R28" i="3" s="1"/>
  <c r="N28" i="3"/>
  <c r="U28" i="1"/>
  <c r="Z69" i="3"/>
  <c r="P69" i="3"/>
  <c r="U18" i="3"/>
  <c r="AB18" i="1"/>
  <c r="AB18" i="3" s="1"/>
  <c r="W59" i="3"/>
  <c r="Q59" i="3"/>
  <c r="AB86" i="3"/>
  <c r="U86" i="3"/>
  <c r="Z51" i="3"/>
  <c r="P51" i="3"/>
  <c r="Z79" i="3"/>
  <c r="P79" i="3"/>
  <c r="AB68" i="3"/>
  <c r="Z71" i="3"/>
  <c r="P71" i="3"/>
  <c r="N72" i="3"/>
  <c r="R72" i="3"/>
  <c r="Z66" i="3"/>
  <c r="P66" i="3"/>
  <c r="N68" i="3"/>
  <c r="S68" i="3"/>
  <c r="Z70" i="3"/>
  <c r="P70" i="3"/>
  <c r="P28" i="3"/>
  <c r="Z28" i="1"/>
  <c r="Z28" i="3" s="1"/>
  <c r="R18" i="1"/>
  <c r="R18" i="3" s="1"/>
  <c r="AB75" i="3"/>
  <c r="U75" i="3"/>
  <c r="AB69" i="3"/>
  <c r="U69" i="3"/>
  <c r="Z57" i="3"/>
  <c r="P57" i="3"/>
  <c r="Z72" i="3"/>
  <c r="P72" i="3"/>
  <c r="N64" i="3"/>
  <c r="Z88" i="3"/>
  <c r="P88" i="3"/>
  <c r="Z65" i="3"/>
  <c r="P65" i="3"/>
  <c r="Q74" i="3"/>
  <c r="O74" i="3"/>
  <c r="Z75" i="3"/>
  <c r="P75" i="3"/>
  <c r="Z60" i="3"/>
  <c r="P60" i="3"/>
  <c r="Z87" i="3"/>
  <c r="P87" i="3"/>
  <c r="W56" i="3"/>
  <c r="Q56" i="3"/>
  <c r="Z58" i="3"/>
  <c r="P58" i="3"/>
  <c r="Z64" i="3"/>
  <c r="P64" i="3"/>
  <c r="N44" i="3"/>
  <c r="R44" i="3"/>
  <c r="O58" i="3"/>
  <c r="Z74" i="3"/>
  <c r="P74" i="3"/>
  <c r="S81" i="3"/>
  <c r="N81" i="3"/>
  <c r="Z76" i="3"/>
  <c r="P76" i="3"/>
  <c r="O64" i="3"/>
  <c r="Q64" i="3"/>
  <c r="Z50" i="3"/>
  <c r="P50" i="3"/>
  <c r="AA71" i="3"/>
  <c r="AA75" i="3"/>
  <c r="AA86" i="3"/>
  <c r="Z68" i="3"/>
  <c r="P68" i="3"/>
  <c r="Z81" i="3"/>
  <c r="P81" i="3"/>
  <c r="Z54" i="3"/>
  <c r="P54" i="3"/>
  <c r="N23" i="3"/>
  <c r="V23" i="1"/>
  <c r="V23" i="3" s="1"/>
  <c r="W23" i="1"/>
  <c r="W23" i="3" s="1"/>
  <c r="U23" i="1"/>
  <c r="R23" i="1"/>
  <c r="R23" i="3" s="1"/>
  <c r="Z53" i="3"/>
  <c r="P53" i="3"/>
  <c r="O75" i="3"/>
  <c r="Z85" i="3"/>
  <c r="P85" i="3"/>
  <c r="Z61" i="3"/>
  <c r="P61" i="3"/>
  <c r="W62" i="3"/>
  <c r="AB71" i="3"/>
  <c r="U71" i="3"/>
  <c r="AB77" i="3"/>
  <c r="U77" i="3"/>
  <c r="W65" i="3"/>
  <c r="Z77" i="3"/>
  <c r="P77" i="3"/>
  <c r="Q52" i="3"/>
  <c r="O52" i="3"/>
  <c r="Z82" i="3"/>
  <c r="P82" i="3"/>
  <c r="S51" i="3"/>
  <c r="N51" i="3"/>
  <c r="N48" i="3"/>
  <c r="R48" i="3"/>
  <c r="X39" i="1"/>
  <c r="O39" i="3"/>
  <c r="Q39" i="1"/>
  <c r="Q39" i="3" s="1"/>
  <c r="V85" i="3"/>
  <c r="R85" i="3"/>
  <c r="S85" i="3"/>
  <c r="Z34" i="1"/>
  <c r="Z34" i="3" s="1"/>
  <c r="P34" i="3"/>
  <c r="AA47" i="3"/>
  <c r="S88" i="3"/>
  <c r="R88" i="3"/>
  <c r="V88" i="3"/>
  <c r="Z39" i="1"/>
  <c r="Z39" i="3" s="1"/>
  <c r="P39" i="3"/>
  <c r="R57" i="3"/>
  <c r="V57" i="3"/>
  <c r="S57" i="3"/>
  <c r="N33" i="3"/>
  <c r="U33" i="1"/>
  <c r="W33" i="1"/>
  <c r="W33" i="3" s="1"/>
  <c r="S33" i="1"/>
  <c r="S33" i="3" s="1"/>
  <c r="T33" i="1"/>
  <c r="R33" i="1"/>
  <c r="R33" i="3" s="1"/>
  <c r="V33" i="1"/>
  <c r="V33" i="3" s="1"/>
  <c r="O45" i="3"/>
  <c r="N41" i="3"/>
  <c r="S41" i="1"/>
  <c r="S41" i="3" s="1"/>
  <c r="U41" i="1"/>
  <c r="T41" i="1"/>
  <c r="R41" i="1"/>
  <c r="R41" i="3" s="1"/>
  <c r="V41" i="1"/>
  <c r="V41" i="3" s="1"/>
  <c r="N42" i="3"/>
  <c r="U42" i="1"/>
  <c r="R42" i="1"/>
  <c r="R42" i="3" s="1"/>
  <c r="T42" i="1"/>
  <c r="V42" i="1"/>
  <c r="V42" i="3" s="1"/>
  <c r="S42" i="1"/>
  <c r="S42" i="3" s="1"/>
  <c r="N31" i="3"/>
  <c r="R31" i="1"/>
  <c r="R31" i="3" s="1"/>
  <c r="V31" i="1"/>
  <c r="V31" i="3" s="1"/>
  <c r="T31" i="1"/>
  <c r="U31" i="1"/>
  <c r="S31" i="1"/>
  <c r="S31" i="3" s="1"/>
  <c r="X34" i="1"/>
  <c r="O34" i="3"/>
  <c r="Q34" i="1"/>
  <c r="R59" i="3"/>
  <c r="Z38" i="1"/>
  <c r="Z38" i="3" s="1"/>
  <c r="P38" i="3"/>
  <c r="Z35" i="1"/>
  <c r="Z35" i="3" s="1"/>
  <c r="P35" i="3"/>
  <c r="V55" i="3"/>
  <c r="S55" i="3"/>
  <c r="R55" i="3"/>
  <c r="W48" i="3"/>
  <c r="Q48" i="3"/>
  <c r="N40" i="3"/>
  <c r="R40" i="1"/>
  <c r="R40" i="3" s="1"/>
  <c r="T40" i="1"/>
  <c r="V40" i="1"/>
  <c r="V40" i="3" s="1"/>
  <c r="S40" i="1"/>
  <c r="S40" i="3" s="1"/>
  <c r="U40" i="1"/>
  <c r="R90" i="3"/>
  <c r="S90" i="3"/>
  <c r="V90" i="3"/>
  <c r="O43" i="3"/>
  <c r="X43" i="1"/>
  <c r="Q43" i="1"/>
  <c r="V70" i="3"/>
  <c r="W70" i="3"/>
  <c r="S70" i="3"/>
  <c r="R70" i="3"/>
  <c r="Z45" i="3"/>
  <c r="P45" i="3"/>
  <c r="W82" i="3"/>
  <c r="Q16" i="1"/>
  <c r="O16" i="3"/>
  <c r="X16" i="1"/>
  <c r="Q83" i="3"/>
  <c r="S87" i="3"/>
  <c r="V87" i="3"/>
  <c r="R87" i="3"/>
  <c r="R82" i="3"/>
  <c r="S82" i="3"/>
  <c r="V82" i="3"/>
  <c r="O27" i="1"/>
  <c r="S27" i="1" s="1"/>
  <c r="S27" i="3" s="1"/>
  <c r="O41" i="3"/>
  <c r="Q41" i="1"/>
  <c r="X41" i="1"/>
  <c r="V72" i="3"/>
  <c r="N38" i="3"/>
  <c r="V38" i="1"/>
  <c r="V38" i="3" s="1"/>
  <c r="T38" i="1"/>
  <c r="R38" i="1"/>
  <c r="R38" i="3" s="1"/>
  <c r="U38" i="1"/>
  <c r="S38" i="1"/>
  <c r="S38" i="3" s="1"/>
  <c r="Z43" i="1"/>
  <c r="Z43" i="3" s="1"/>
  <c r="P43" i="3"/>
  <c r="V67" i="3"/>
  <c r="S67" i="3"/>
  <c r="W67" i="3"/>
  <c r="R67" i="3"/>
  <c r="S83" i="3"/>
  <c r="V83" i="3"/>
  <c r="R83" i="3"/>
  <c r="R66" i="3"/>
  <c r="S66" i="3"/>
  <c r="V66" i="3"/>
  <c r="O31" i="3"/>
  <c r="X31" i="1"/>
  <c r="Q31" i="1"/>
  <c r="Q31" i="3" s="1"/>
  <c r="O40" i="3"/>
  <c r="Q40" i="1"/>
  <c r="Q40" i="3" s="1"/>
  <c r="X40" i="1"/>
  <c r="S61" i="3"/>
  <c r="R61" i="3"/>
  <c r="V61" i="3"/>
  <c r="V78" i="3"/>
  <c r="S78" i="3"/>
  <c r="R78" i="3"/>
  <c r="Q50" i="3"/>
  <c r="V63" i="3"/>
  <c r="S63" i="3"/>
  <c r="R63" i="3"/>
  <c r="Z47" i="3"/>
  <c r="P47" i="3"/>
  <c r="S84" i="3"/>
  <c r="V84" i="3"/>
  <c r="R84" i="3"/>
  <c r="Z40" i="1"/>
  <c r="Z40" i="3" s="1"/>
  <c r="P40" i="3"/>
  <c r="Z41" i="1"/>
  <c r="Z41" i="3" s="1"/>
  <c r="P41" i="3"/>
  <c r="R49" i="3"/>
  <c r="V49" i="3"/>
  <c r="S49" i="3"/>
  <c r="S50" i="3"/>
  <c r="R50" i="3"/>
  <c r="V50" i="3"/>
  <c r="X36" i="1"/>
  <c r="N36" i="3"/>
  <c r="R36" i="1"/>
  <c r="R36" i="3" s="1"/>
  <c r="V36" i="1"/>
  <c r="V36" i="3" s="1"/>
  <c r="T36" i="1"/>
  <c r="U36" i="1"/>
  <c r="W36" i="1"/>
  <c r="W36" i="3" s="1"/>
  <c r="S36" i="1"/>
  <c r="S36" i="3" s="1"/>
  <c r="Q81" i="3"/>
  <c r="X28" i="1"/>
  <c r="O28" i="3"/>
  <c r="Q28" i="1"/>
  <c r="V28" i="1"/>
  <c r="V28" i="3" s="1"/>
  <c r="R64" i="3"/>
  <c r="S64" i="3"/>
  <c r="V64" i="3"/>
  <c r="Z31" i="1"/>
  <c r="Z31" i="3" s="1"/>
  <c r="P31" i="3"/>
  <c r="Z44" i="3"/>
  <c r="P44" i="3"/>
  <c r="R62" i="3"/>
  <c r="X33" i="3"/>
  <c r="Y33" i="1"/>
  <c r="V74" i="3"/>
  <c r="R74" i="3"/>
  <c r="S74" i="3"/>
  <c r="Q66" i="3"/>
  <c r="W63" i="3"/>
  <c r="S60" i="3"/>
  <c r="W42" i="1"/>
  <c r="W42" i="3" s="1"/>
  <c r="V89" i="3"/>
  <c r="R89" i="3"/>
  <c r="S89" i="3"/>
  <c r="Q89" i="3"/>
  <c r="X35" i="3"/>
  <c r="Y35" i="1"/>
  <c r="Z36" i="1"/>
  <c r="Z36" i="3" s="1"/>
  <c r="P36" i="3"/>
  <c r="N34" i="3"/>
  <c r="S34" i="1"/>
  <c r="S34" i="3" s="1"/>
  <c r="R34" i="1"/>
  <c r="R34" i="3" s="1"/>
  <c r="V34" i="1"/>
  <c r="V34" i="3" s="1"/>
  <c r="T34" i="1"/>
  <c r="U34" i="1"/>
  <c r="N45" i="3"/>
  <c r="R45" i="3"/>
  <c r="V45" i="3"/>
  <c r="S45" i="3"/>
  <c r="V65" i="3"/>
  <c r="R65" i="3"/>
  <c r="S65" i="3"/>
  <c r="O46" i="3"/>
  <c r="Q46" i="3"/>
  <c r="O32" i="3"/>
  <c r="Q32" i="1"/>
  <c r="Q32" i="3" s="1"/>
  <c r="Q76" i="3"/>
  <c r="N35" i="3"/>
  <c r="W35" i="1"/>
  <c r="W35" i="3" s="1"/>
  <c r="S35" i="1"/>
  <c r="S35" i="3" s="1"/>
  <c r="R35" i="1"/>
  <c r="R35" i="3" s="1"/>
  <c r="V35" i="1"/>
  <c r="V35" i="3" s="1"/>
  <c r="U35" i="1"/>
  <c r="T35" i="1"/>
  <c r="R79" i="3"/>
  <c r="S79" i="3"/>
  <c r="V79" i="3"/>
  <c r="N39" i="3"/>
  <c r="U39" i="1"/>
  <c r="R39" i="1"/>
  <c r="R39" i="3" s="1"/>
  <c r="S39" i="1"/>
  <c r="S39" i="3" s="1"/>
  <c r="T39" i="1"/>
  <c r="V39" i="1"/>
  <c r="V39" i="3" s="1"/>
  <c r="W90" i="3"/>
  <c r="W55" i="3"/>
  <c r="R56" i="3"/>
  <c r="Z37" i="1"/>
  <c r="Z37" i="3" s="1"/>
  <c r="P37" i="3"/>
  <c r="Z32" i="1"/>
  <c r="Z32" i="3" s="1"/>
  <c r="P32" i="3"/>
  <c r="N37" i="3"/>
  <c r="R37" i="1"/>
  <c r="R37" i="3" s="1"/>
  <c r="V37" i="1"/>
  <c r="V37" i="3" s="1"/>
  <c r="S37" i="1"/>
  <c r="S37" i="3" s="1"/>
  <c r="T37" i="1"/>
  <c r="U37" i="1"/>
  <c r="Z46" i="3"/>
  <c r="P46" i="3"/>
  <c r="R76" i="3"/>
  <c r="W76" i="3"/>
  <c r="V76" i="3"/>
  <c r="S76" i="3"/>
  <c r="Z48" i="3"/>
  <c r="P48" i="3"/>
  <c r="R52" i="3"/>
  <c r="V52" i="3"/>
  <c r="S52" i="3"/>
  <c r="W52" i="3"/>
  <c r="V73" i="3"/>
  <c r="W73" i="3"/>
  <c r="S73" i="3"/>
  <c r="R73" i="3"/>
  <c r="V81" i="3"/>
  <c r="X32" i="1"/>
  <c r="N32" i="3"/>
  <c r="S32" i="1"/>
  <c r="S32" i="3" s="1"/>
  <c r="T32" i="1"/>
  <c r="R32" i="1"/>
  <c r="R32" i="3" s="1"/>
  <c r="V32" i="1"/>
  <c r="V32" i="3" s="1"/>
  <c r="U32" i="1"/>
  <c r="W74" i="3"/>
  <c r="Y42" i="1"/>
  <c r="X42" i="3"/>
  <c r="AB47" i="3"/>
  <c r="U47" i="3"/>
  <c r="R60" i="3"/>
  <c r="N43" i="3"/>
  <c r="R43" i="1"/>
  <c r="R43" i="3" s="1"/>
  <c r="S43" i="1"/>
  <c r="S43" i="3" s="1"/>
  <c r="V43" i="1"/>
  <c r="V43" i="3" s="1"/>
  <c r="T43" i="1"/>
  <c r="U43" i="1"/>
  <c r="Z42" i="1"/>
  <c r="Z42" i="3" s="1"/>
  <c r="P42" i="3"/>
  <c r="X37" i="1"/>
  <c r="O37" i="3"/>
  <c r="Q37" i="1"/>
  <c r="Q37" i="3" s="1"/>
  <c r="S53" i="3"/>
  <c r="R53" i="3"/>
  <c r="V53" i="3"/>
  <c r="W53" i="3"/>
  <c r="V54" i="3"/>
  <c r="R54" i="3"/>
  <c r="S54" i="3"/>
  <c r="O38" i="3"/>
  <c r="X38" i="1"/>
  <c r="Q38" i="1"/>
  <c r="Q38" i="3" s="1"/>
  <c r="V77" i="3"/>
  <c r="N46" i="3"/>
  <c r="R46" i="3"/>
  <c r="V46" i="3"/>
  <c r="S46" i="3"/>
  <c r="Z33" i="1"/>
  <c r="Z33" i="3" s="1"/>
  <c r="P33" i="3"/>
  <c r="W85" i="3"/>
  <c r="AB16" i="1"/>
  <c r="AB16" i="3" s="1"/>
  <c r="U24" i="3"/>
  <c r="AB24" i="1"/>
  <c r="AB24" i="3" s="1"/>
  <c r="P26" i="3"/>
  <c r="Z26" i="1"/>
  <c r="Z26" i="3" s="1"/>
  <c r="Q30" i="1"/>
  <c r="Q30" i="3" s="1"/>
  <c r="O30" i="3"/>
  <c r="X30" i="1"/>
  <c r="O21" i="3"/>
  <c r="X21" i="1"/>
  <c r="Q21" i="1"/>
  <c r="Q21" i="3" s="1"/>
  <c r="T21" i="1"/>
  <c r="AB21" i="1"/>
  <c r="AB21" i="3" s="1"/>
  <c r="U21" i="3"/>
  <c r="R25" i="1"/>
  <c r="R25" i="3" s="1"/>
  <c r="N25" i="3"/>
  <c r="U25" i="1"/>
  <c r="X26" i="1"/>
  <c r="O26" i="3"/>
  <c r="Q26" i="1"/>
  <c r="Q26" i="3" s="1"/>
  <c r="Z21" i="1"/>
  <c r="Z21" i="3" s="1"/>
  <c r="P21" i="3"/>
  <c r="Z22" i="1"/>
  <c r="Z22" i="3" s="1"/>
  <c r="P22" i="3"/>
  <c r="T20" i="1"/>
  <c r="N20" i="3"/>
  <c r="V20" i="1"/>
  <c r="V20" i="3" s="1"/>
  <c r="R20" i="1"/>
  <c r="R20" i="3" s="1"/>
  <c r="S20" i="1"/>
  <c r="S20" i="3" s="1"/>
  <c r="U20" i="1"/>
  <c r="X20" i="1"/>
  <c r="Q20" i="1"/>
  <c r="Q20" i="3" s="1"/>
  <c r="O20" i="3"/>
  <c r="S26" i="1"/>
  <c r="S26" i="3" s="1"/>
  <c r="AB26" i="1"/>
  <c r="AB26" i="3" s="1"/>
  <c r="U26" i="3"/>
  <c r="V27" i="1"/>
  <c r="V27" i="3" s="1"/>
  <c r="U27" i="1"/>
  <c r="R27" i="1"/>
  <c r="R27" i="3" s="1"/>
  <c r="N27" i="3"/>
  <c r="W27" i="1"/>
  <c r="W27" i="3" s="1"/>
  <c r="AB19" i="1"/>
  <c r="AB19" i="3" s="1"/>
  <c r="U19" i="3"/>
  <c r="O24" i="1"/>
  <c r="P19" i="3"/>
  <c r="Z19" i="1"/>
  <c r="Z19" i="3" s="1"/>
  <c r="AA17" i="1"/>
  <c r="AA17" i="3" s="1"/>
  <c r="T17" i="3"/>
  <c r="Z17" i="1"/>
  <c r="Z17" i="3" s="1"/>
  <c r="P17" i="3"/>
  <c r="Z20" i="1"/>
  <c r="Z20" i="3" s="1"/>
  <c r="P20" i="3"/>
  <c r="Q17" i="1"/>
  <c r="Q17" i="3" s="1"/>
  <c r="O17" i="3"/>
  <c r="X17" i="1"/>
  <c r="T16" i="3"/>
  <c r="AA16" i="1"/>
  <c r="AA16" i="3" s="1"/>
  <c r="T30" i="1"/>
  <c r="S30" i="1"/>
  <c r="S30" i="3" s="1"/>
  <c r="N30" i="3"/>
  <c r="R30" i="1"/>
  <c r="R30" i="3" s="1"/>
  <c r="V30" i="1"/>
  <c r="V30" i="3" s="1"/>
  <c r="U30" i="1"/>
  <c r="P30" i="3"/>
  <c r="Z30" i="1"/>
  <c r="Z30" i="3" s="1"/>
  <c r="T26" i="1"/>
  <c r="Z27" i="1"/>
  <c r="Z27" i="3" s="1"/>
  <c r="P27" i="3"/>
  <c r="S21" i="1"/>
  <c r="S21" i="3" s="1"/>
  <c r="N22" i="3"/>
  <c r="R22" i="1"/>
  <c r="R22" i="3" s="1"/>
  <c r="U22" i="1"/>
  <c r="T22" i="1"/>
  <c r="S22" i="1"/>
  <c r="S22" i="3" s="1"/>
  <c r="P24" i="3"/>
  <c r="Z24" i="1"/>
  <c r="Z24" i="3" s="1"/>
  <c r="U17" i="3"/>
  <c r="AB17" i="1"/>
  <c r="AB17" i="3" s="1"/>
  <c r="T19" i="3" l="1"/>
  <c r="AA72" i="3"/>
  <c r="Q19" i="1"/>
  <c r="Q19" i="3" s="1"/>
  <c r="V19" i="1"/>
  <c r="V19" i="3" s="1"/>
  <c r="O19" i="3"/>
  <c r="X19" i="1"/>
  <c r="X19" i="3" s="1"/>
  <c r="X29" i="3"/>
  <c r="AA56" i="3"/>
  <c r="Y56" i="3"/>
  <c r="X22" i="1"/>
  <c r="Y22" i="1" s="1"/>
  <c r="Q22" i="1"/>
  <c r="Q22" i="3" s="1"/>
  <c r="AB29" i="1"/>
  <c r="AB29" i="3" s="1"/>
  <c r="X44" i="3"/>
  <c r="O22" i="3"/>
  <c r="AA29" i="1"/>
  <c r="AA29" i="3" s="1"/>
  <c r="AA44" i="3"/>
  <c r="X71" i="3"/>
  <c r="X62" i="3"/>
  <c r="X48" i="3"/>
  <c r="W29" i="1"/>
  <c r="W29" i="3" s="1"/>
  <c r="T25" i="1"/>
  <c r="AA25" i="1" s="1"/>
  <c r="AA25" i="3" s="1"/>
  <c r="W22" i="1"/>
  <c r="W22" i="3" s="1"/>
  <c r="W20" i="1"/>
  <c r="W20" i="3" s="1"/>
  <c r="Q16" i="3"/>
  <c r="W16" i="1"/>
  <c r="W16" i="3" s="1"/>
  <c r="T69" i="3"/>
  <c r="T68" i="3"/>
  <c r="T62" i="3"/>
  <c r="Y59" i="3"/>
  <c r="U51" i="3"/>
  <c r="W51" i="3"/>
  <c r="AC47" i="3"/>
  <c r="Q44" i="3"/>
  <c r="T27" i="1"/>
  <c r="T27" i="3" s="1"/>
  <c r="O27" i="3"/>
  <c r="Q27" i="1"/>
  <c r="Q27" i="3" s="1"/>
  <c r="X27" i="1"/>
  <c r="Y27" i="1" s="1"/>
  <c r="W26" i="1"/>
  <c r="W26" i="3" s="1"/>
  <c r="V25" i="1"/>
  <c r="V25" i="3" s="1"/>
  <c r="Q25" i="1"/>
  <c r="Q25" i="3" s="1"/>
  <c r="V24" i="1"/>
  <c r="V24" i="3" s="1"/>
  <c r="T23" i="3"/>
  <c r="X23" i="3"/>
  <c r="W21" i="1"/>
  <c r="W21" i="3" s="1"/>
  <c r="V18" i="1"/>
  <c r="V18" i="3" s="1"/>
  <c r="T59" i="3"/>
  <c r="T81" i="3"/>
  <c r="T80" i="3"/>
  <c r="AB80" i="3"/>
  <c r="U81" i="3"/>
  <c r="W71" i="3"/>
  <c r="W50" i="3"/>
  <c r="S25" i="1"/>
  <c r="S25" i="3" s="1"/>
  <c r="O25" i="3"/>
  <c r="W32" i="1"/>
  <c r="W32" i="3" s="1"/>
  <c r="W39" i="1"/>
  <c r="W39" i="3" s="1"/>
  <c r="W64" i="3"/>
  <c r="X88" i="3"/>
  <c r="W80" i="3"/>
  <c r="Q80" i="3"/>
  <c r="AA53" i="3"/>
  <c r="T53" i="3"/>
  <c r="AA52" i="3"/>
  <c r="T52" i="3"/>
  <c r="AB79" i="3"/>
  <c r="U79" i="3"/>
  <c r="AB65" i="3"/>
  <c r="U65" i="3"/>
  <c r="AA89" i="3"/>
  <c r="T89" i="3"/>
  <c r="X86" i="3"/>
  <c r="AA66" i="3"/>
  <c r="T66" i="3"/>
  <c r="W57" i="3"/>
  <c r="Q57" i="3"/>
  <c r="AB87" i="3"/>
  <c r="U87" i="3"/>
  <c r="X77" i="3"/>
  <c r="AB62" i="3"/>
  <c r="U62" i="3"/>
  <c r="AA82" i="3"/>
  <c r="T82" i="3"/>
  <c r="AA70" i="3"/>
  <c r="T70" i="3"/>
  <c r="W68" i="3"/>
  <c r="Q68" i="3"/>
  <c r="AA54" i="3"/>
  <c r="T54" i="3"/>
  <c r="W49" i="3"/>
  <c r="Q49" i="3"/>
  <c r="AA76" i="3"/>
  <c r="T76" i="3"/>
  <c r="AB56" i="3"/>
  <c r="U56" i="3"/>
  <c r="W61" i="3"/>
  <c r="Q61" i="3"/>
  <c r="AB64" i="3"/>
  <c r="U64" i="3"/>
  <c r="AA61" i="3"/>
  <c r="T61" i="3"/>
  <c r="W83" i="3"/>
  <c r="AA67" i="3"/>
  <c r="T67" i="3"/>
  <c r="W72" i="3"/>
  <c r="Q72" i="3"/>
  <c r="AA87" i="3"/>
  <c r="T87" i="3"/>
  <c r="AB70" i="3"/>
  <c r="U70" i="3"/>
  <c r="AA90" i="3"/>
  <c r="T90" i="3"/>
  <c r="AB59" i="3"/>
  <c r="U59" i="3"/>
  <c r="AB85" i="3"/>
  <c r="U85" i="3"/>
  <c r="U23" i="3"/>
  <c r="AB23" i="1"/>
  <c r="AB23" i="3" s="1"/>
  <c r="AB44" i="3"/>
  <c r="U44" i="3"/>
  <c r="AB72" i="3"/>
  <c r="U72" i="3"/>
  <c r="AA51" i="3"/>
  <c r="T51" i="3"/>
  <c r="AC60" i="3"/>
  <c r="Y60" i="3"/>
  <c r="X72" i="3"/>
  <c r="X49" i="3"/>
  <c r="X52" i="3"/>
  <c r="AB76" i="3"/>
  <c r="U76" i="3"/>
  <c r="X85" i="3"/>
  <c r="AA65" i="3"/>
  <c r="T65" i="3"/>
  <c r="AB50" i="3"/>
  <c r="U50" i="3"/>
  <c r="X82" i="3"/>
  <c r="AA83" i="3"/>
  <c r="T83" i="3"/>
  <c r="AB67" i="3"/>
  <c r="U67" i="3"/>
  <c r="AB82" i="3"/>
  <c r="U82" i="3"/>
  <c r="X87" i="3"/>
  <c r="W79" i="3"/>
  <c r="Q79" i="3"/>
  <c r="W54" i="3"/>
  <c r="Q54" i="3"/>
  <c r="AB48" i="3"/>
  <c r="U48" i="3"/>
  <c r="AC62" i="3"/>
  <c r="Y62" i="3"/>
  <c r="Q69" i="3"/>
  <c r="W69" i="3"/>
  <c r="X53" i="3"/>
  <c r="AB74" i="3"/>
  <c r="U74" i="3"/>
  <c r="X50" i="3"/>
  <c r="AB57" i="3"/>
  <c r="U57" i="3"/>
  <c r="W84" i="3"/>
  <c r="Q84" i="3"/>
  <c r="AC51" i="3"/>
  <c r="Y51" i="3"/>
  <c r="AB54" i="3"/>
  <c r="U54" i="3"/>
  <c r="X84" i="3"/>
  <c r="X70" i="3"/>
  <c r="X89" i="3"/>
  <c r="AB49" i="3"/>
  <c r="U49" i="3"/>
  <c r="AA63" i="3"/>
  <c r="T63" i="3"/>
  <c r="AB61" i="3"/>
  <c r="U61" i="3"/>
  <c r="AB66" i="3"/>
  <c r="U66" i="3"/>
  <c r="X83" i="3"/>
  <c r="W87" i="3"/>
  <c r="Q87" i="3"/>
  <c r="X79" i="3"/>
  <c r="X54" i="3"/>
  <c r="AA48" i="3"/>
  <c r="T48" i="3"/>
  <c r="AC56" i="3"/>
  <c r="X68" i="3"/>
  <c r="X80" i="3"/>
  <c r="X61" i="3"/>
  <c r="X81" i="3"/>
  <c r="AA55" i="3"/>
  <c r="T55" i="3"/>
  <c r="AA88" i="3"/>
  <c r="T88" i="3"/>
  <c r="T28" i="3"/>
  <c r="AA28" i="1"/>
  <c r="AA28" i="3" s="1"/>
  <c r="AA60" i="3"/>
  <c r="T60" i="3"/>
  <c r="W77" i="3"/>
  <c r="Q77" i="3"/>
  <c r="AB73" i="3"/>
  <c r="U73" i="3"/>
  <c r="W30" i="1"/>
  <c r="W30" i="3" s="1"/>
  <c r="W46" i="3"/>
  <c r="AB60" i="3"/>
  <c r="U60" i="3"/>
  <c r="AA64" i="3"/>
  <c r="T64" i="3"/>
  <c r="X76" i="3"/>
  <c r="AB89" i="3"/>
  <c r="U89" i="3"/>
  <c r="AA74" i="3"/>
  <c r="T74" i="3"/>
  <c r="AA49" i="3"/>
  <c r="T49" i="3"/>
  <c r="AB84" i="3"/>
  <c r="U84" i="3"/>
  <c r="AB78" i="3"/>
  <c r="U78" i="3"/>
  <c r="X55" i="3"/>
  <c r="W78" i="3"/>
  <c r="Q78" i="3"/>
  <c r="AB88" i="3"/>
  <c r="U88" i="3"/>
  <c r="Q75" i="3"/>
  <c r="W75" i="3"/>
  <c r="S18" i="1"/>
  <c r="S18" i="3" s="1"/>
  <c r="Q18" i="1"/>
  <c r="X18" i="1"/>
  <c r="O18" i="3"/>
  <c r="AC74" i="3"/>
  <c r="Y74" i="3"/>
  <c r="W86" i="3"/>
  <c r="Q86" i="3"/>
  <c r="AB53" i="3"/>
  <c r="U53" i="3"/>
  <c r="AA78" i="3"/>
  <c r="T78" i="3"/>
  <c r="W66" i="3"/>
  <c r="AB83" i="3"/>
  <c r="U83" i="3"/>
  <c r="X78" i="3"/>
  <c r="AA57" i="3"/>
  <c r="T57" i="3"/>
  <c r="AA85" i="3"/>
  <c r="T85" i="3"/>
  <c r="AC71" i="3"/>
  <c r="Y71" i="3"/>
  <c r="AA18" i="1"/>
  <c r="AA18" i="3" s="1"/>
  <c r="T18" i="3"/>
  <c r="AB28" i="1"/>
  <c r="AB28" i="3" s="1"/>
  <c r="U28" i="3"/>
  <c r="AC69" i="3"/>
  <c r="Y69" i="3"/>
  <c r="AB58" i="3"/>
  <c r="U58" i="3"/>
  <c r="X73" i="3"/>
  <c r="X57" i="3"/>
  <c r="AA73" i="3"/>
  <c r="T73" i="3"/>
  <c r="X65" i="3"/>
  <c r="X90" i="3"/>
  <c r="W88" i="3"/>
  <c r="Q88" i="3"/>
  <c r="AC58" i="3"/>
  <c r="Y58" i="3"/>
  <c r="X63" i="3"/>
  <c r="AB52" i="3"/>
  <c r="U52" i="3"/>
  <c r="AA79" i="3"/>
  <c r="T79" i="3"/>
  <c r="W89" i="3"/>
  <c r="X66" i="3"/>
  <c r="X64" i="3"/>
  <c r="W81" i="3"/>
  <c r="AA50" i="3"/>
  <c r="T50" i="3"/>
  <c r="AA84" i="3"/>
  <c r="T84" i="3"/>
  <c r="AB63" i="3"/>
  <c r="U63" i="3"/>
  <c r="AB90" i="3"/>
  <c r="U90" i="3"/>
  <c r="AB55" i="3"/>
  <c r="U55" i="3"/>
  <c r="Q58" i="3"/>
  <c r="W58" i="3"/>
  <c r="X67" i="3"/>
  <c r="AC75" i="3"/>
  <c r="Y75" i="3"/>
  <c r="AA39" i="1"/>
  <c r="AA39" i="3" s="1"/>
  <c r="T39" i="3"/>
  <c r="AB46" i="3"/>
  <c r="U46" i="3"/>
  <c r="Y37" i="1"/>
  <c r="X37" i="3"/>
  <c r="AC42" i="1"/>
  <c r="AC42" i="3" s="1"/>
  <c r="Y42" i="3"/>
  <c r="AA32" i="1"/>
  <c r="AA32" i="3" s="1"/>
  <c r="T32" i="3"/>
  <c r="AA37" i="1"/>
  <c r="AA37" i="3" s="1"/>
  <c r="T37" i="3"/>
  <c r="AA40" i="1"/>
  <c r="AA40" i="3" s="1"/>
  <c r="T40" i="3"/>
  <c r="Y34" i="1"/>
  <c r="X34" i="3"/>
  <c r="AA41" i="1"/>
  <c r="AA41" i="3" s="1"/>
  <c r="T41" i="3"/>
  <c r="AB33" i="1"/>
  <c r="AB33" i="3" s="1"/>
  <c r="U33" i="3"/>
  <c r="AA46" i="3"/>
  <c r="T46" i="3"/>
  <c r="AB34" i="1"/>
  <c r="AB34" i="3" s="1"/>
  <c r="U34" i="3"/>
  <c r="AC35" i="1"/>
  <c r="AC35" i="3" s="1"/>
  <c r="Y35" i="3"/>
  <c r="X36" i="3"/>
  <c r="Y36" i="1"/>
  <c r="AC48" i="3"/>
  <c r="Y48" i="3"/>
  <c r="W40" i="1"/>
  <c r="W40" i="3" s="1"/>
  <c r="AB41" i="1"/>
  <c r="AB41" i="3" s="1"/>
  <c r="U41" i="3"/>
  <c r="X16" i="3"/>
  <c r="Y16" i="1"/>
  <c r="X46" i="3"/>
  <c r="AA34" i="1"/>
  <c r="AA34" i="3" s="1"/>
  <c r="T34" i="3"/>
  <c r="X31" i="3"/>
  <c r="Y31" i="1"/>
  <c r="W31" i="1"/>
  <c r="W31" i="3" s="1"/>
  <c r="AA42" i="1"/>
  <c r="AA42" i="3" s="1"/>
  <c r="T42" i="3"/>
  <c r="AC44" i="3"/>
  <c r="Y44" i="3"/>
  <c r="AB37" i="1"/>
  <c r="AB37" i="3" s="1"/>
  <c r="U37" i="3"/>
  <c r="AB43" i="1"/>
  <c r="AB43" i="3" s="1"/>
  <c r="U43" i="3"/>
  <c r="X32" i="3"/>
  <c r="Y32" i="1"/>
  <c r="AB39" i="1"/>
  <c r="AB39" i="3" s="1"/>
  <c r="U39" i="3"/>
  <c r="AB31" i="1"/>
  <c r="AB31" i="3" s="1"/>
  <c r="U31" i="3"/>
  <c r="AA38" i="1"/>
  <c r="AA38" i="3" s="1"/>
  <c r="T38" i="3"/>
  <c r="X38" i="3"/>
  <c r="Y38" i="1"/>
  <c r="AA43" i="1"/>
  <c r="AA43" i="3" s="1"/>
  <c r="T43" i="3"/>
  <c r="AB32" i="1"/>
  <c r="AB32" i="3" s="1"/>
  <c r="U32" i="3"/>
  <c r="AB45" i="3"/>
  <c r="U45" i="3"/>
  <c r="W28" i="1"/>
  <c r="W28" i="3" s="1"/>
  <c r="Q28" i="3"/>
  <c r="AB36" i="1"/>
  <c r="AB36" i="3" s="1"/>
  <c r="U36" i="3"/>
  <c r="W38" i="1"/>
  <c r="W38" i="3" s="1"/>
  <c r="AA31" i="1"/>
  <c r="AA31" i="3" s="1"/>
  <c r="T31" i="3"/>
  <c r="AB42" i="1"/>
  <c r="AB42" i="3" s="1"/>
  <c r="U42" i="3"/>
  <c r="X45" i="3"/>
  <c r="AA35" i="1"/>
  <c r="AA35" i="3" s="1"/>
  <c r="T35" i="3"/>
  <c r="AA45" i="3"/>
  <c r="T45" i="3"/>
  <c r="AA36" i="1"/>
  <c r="AA36" i="3" s="1"/>
  <c r="T36" i="3"/>
  <c r="AB38" i="1"/>
  <c r="AB38" i="3" s="1"/>
  <c r="U38" i="3"/>
  <c r="Y41" i="1"/>
  <c r="X41" i="3"/>
  <c r="W43" i="1"/>
  <c r="W43" i="3" s="1"/>
  <c r="Q43" i="3"/>
  <c r="AB40" i="1"/>
  <c r="AB40" i="3" s="1"/>
  <c r="U40" i="3"/>
  <c r="W45" i="3"/>
  <c r="Q45" i="3"/>
  <c r="AA33" i="1"/>
  <c r="AA33" i="3" s="1"/>
  <c r="T33" i="3"/>
  <c r="W37" i="1"/>
  <c r="W37" i="3" s="1"/>
  <c r="AB35" i="1"/>
  <c r="AB35" i="3" s="1"/>
  <c r="U35" i="3"/>
  <c r="AC33" i="1"/>
  <c r="AC33" i="3" s="1"/>
  <c r="Y33" i="3"/>
  <c r="X28" i="3"/>
  <c r="Y28" i="1"/>
  <c r="Y40" i="1"/>
  <c r="X40" i="3"/>
  <c r="W41" i="1"/>
  <c r="W41" i="3" s="1"/>
  <c r="Q41" i="3"/>
  <c r="Y43" i="1"/>
  <c r="X43" i="3"/>
  <c r="W34" i="1"/>
  <c r="W34" i="3" s="1"/>
  <c r="Q34" i="3"/>
  <c r="Y39" i="1"/>
  <c r="X39" i="3"/>
  <c r="Y23" i="3"/>
  <c r="AC23" i="1"/>
  <c r="AC23" i="3" s="1"/>
  <c r="T22" i="3"/>
  <c r="AA22" i="1"/>
  <c r="AA22" i="3" s="1"/>
  <c r="U30" i="3"/>
  <c r="AB30" i="1"/>
  <c r="AB30" i="3" s="1"/>
  <c r="U20" i="3"/>
  <c r="AB20" i="1"/>
  <c r="AB20" i="3" s="1"/>
  <c r="W17" i="1"/>
  <c r="W17" i="3" s="1"/>
  <c r="AB25" i="1"/>
  <c r="AB25" i="3" s="1"/>
  <c r="U25" i="3"/>
  <c r="AB22" i="1"/>
  <c r="AB22" i="3" s="1"/>
  <c r="U22" i="3"/>
  <c r="AA26" i="1"/>
  <c r="AA26" i="3" s="1"/>
  <c r="T26" i="3"/>
  <c r="X17" i="3"/>
  <c r="Y17" i="1"/>
  <c r="AA20" i="1"/>
  <c r="AA20" i="3" s="1"/>
  <c r="T20" i="3"/>
  <c r="Y26" i="1"/>
  <c r="X26" i="3"/>
  <c r="X27" i="3"/>
  <c r="X30" i="3"/>
  <c r="Y30" i="1"/>
  <c r="T30" i="3"/>
  <c r="AA30" i="1"/>
  <c r="AA30" i="3" s="1"/>
  <c r="Q24" i="1"/>
  <c r="Q24" i="3" s="1"/>
  <c r="O24" i="3"/>
  <c r="X24" i="1"/>
  <c r="S24" i="1"/>
  <c r="S24" i="3" s="1"/>
  <c r="T24" i="1"/>
  <c r="AB27" i="1"/>
  <c r="AB27" i="3" s="1"/>
  <c r="U27" i="3"/>
  <c r="Y20" i="1"/>
  <c r="X20" i="3"/>
  <c r="X25" i="3"/>
  <c r="Y25" i="1"/>
  <c r="T21" i="3"/>
  <c r="AA21" i="1"/>
  <c r="AA21" i="3" s="1"/>
  <c r="Y19" i="1"/>
  <c r="Y21" i="1"/>
  <c r="X21" i="3"/>
  <c r="AC29" i="1"/>
  <c r="AC29" i="3" s="1"/>
  <c r="Y29" i="3"/>
  <c r="AA27" i="1" l="1"/>
  <c r="AA27" i="3" s="1"/>
  <c r="W24" i="1"/>
  <c r="W24" i="3" s="1"/>
  <c r="W19" i="1"/>
  <c r="W19" i="3" s="1"/>
  <c r="X22" i="3"/>
  <c r="T25" i="3"/>
  <c r="AC59" i="3"/>
  <c r="Y47" i="3"/>
  <c r="W25" i="1"/>
  <c r="W25" i="3" s="1"/>
  <c r="Q18" i="3"/>
  <c r="W18" i="1"/>
  <c r="W18" i="3" s="1"/>
  <c r="AC67" i="3"/>
  <c r="Y67" i="3"/>
  <c r="AC77" i="3"/>
  <c r="Y77" i="3"/>
  <c r="AC66" i="3"/>
  <c r="Y66" i="3"/>
  <c r="AC64" i="3"/>
  <c r="Y64" i="3"/>
  <c r="AC61" i="3"/>
  <c r="Y61" i="3"/>
  <c r="AC83" i="3"/>
  <c r="Y83" i="3"/>
  <c r="AC50" i="3"/>
  <c r="Y50" i="3"/>
  <c r="AC87" i="3"/>
  <c r="Y87" i="3"/>
  <c r="AC82" i="3"/>
  <c r="Y82" i="3"/>
  <c r="AC65" i="3"/>
  <c r="Y65" i="3"/>
  <c r="AC63" i="3"/>
  <c r="Y63" i="3"/>
  <c r="Y18" i="1"/>
  <c r="X18" i="3"/>
  <c r="AC68" i="3"/>
  <c r="Y68" i="3"/>
  <c r="AC79" i="3"/>
  <c r="Y79" i="3"/>
  <c r="AC70" i="3"/>
  <c r="Y70" i="3"/>
  <c r="AC53" i="3"/>
  <c r="Y53" i="3"/>
  <c r="AC49" i="3"/>
  <c r="Y49" i="3"/>
  <c r="AC76" i="3"/>
  <c r="Y76" i="3"/>
  <c r="AC54" i="3"/>
  <c r="Y54" i="3"/>
  <c r="AC52" i="3"/>
  <c r="Y52" i="3"/>
  <c r="AC57" i="3"/>
  <c r="Y57" i="3"/>
  <c r="AC89" i="3"/>
  <c r="Y89" i="3"/>
  <c r="AC55" i="3"/>
  <c r="Y55" i="3"/>
  <c r="AC81" i="3"/>
  <c r="Y81" i="3"/>
  <c r="AC84" i="3"/>
  <c r="Y84" i="3"/>
  <c r="AC85" i="3"/>
  <c r="Y85" i="3"/>
  <c r="AC72" i="3"/>
  <c r="Y72" i="3"/>
  <c r="AC86" i="3"/>
  <c r="Y86" i="3"/>
  <c r="AC80" i="3"/>
  <c r="Y80" i="3"/>
  <c r="AC90" i="3"/>
  <c r="Y90" i="3"/>
  <c r="AC73" i="3"/>
  <c r="Y73" i="3"/>
  <c r="AC78" i="3"/>
  <c r="Y78" i="3"/>
  <c r="AC88" i="3"/>
  <c r="Y88" i="3"/>
  <c r="AC39" i="1"/>
  <c r="AC39" i="3" s="1"/>
  <c r="Y39" i="3"/>
  <c r="AC41" i="1"/>
  <c r="AC41" i="3" s="1"/>
  <c r="Y41" i="3"/>
  <c r="AC34" i="1"/>
  <c r="AC34" i="3" s="1"/>
  <c r="Y34" i="3"/>
  <c r="AC45" i="3"/>
  <c r="Y45" i="3"/>
  <c r="AC38" i="1"/>
  <c r="AC38" i="3" s="1"/>
  <c r="Y38" i="3"/>
  <c r="AC32" i="1"/>
  <c r="AC32" i="3" s="1"/>
  <c r="Y32" i="3"/>
  <c r="AC40" i="1"/>
  <c r="AC40" i="3" s="1"/>
  <c r="Y40" i="3"/>
  <c r="AC43" i="1"/>
  <c r="AC43" i="3" s="1"/>
  <c r="Y43" i="3"/>
  <c r="AC37" i="1"/>
  <c r="AC37" i="3" s="1"/>
  <c r="Y37" i="3"/>
  <c r="AC28" i="1"/>
  <c r="AC28" i="3" s="1"/>
  <c r="Y28" i="3"/>
  <c r="AC46" i="3"/>
  <c r="Y46" i="3"/>
  <c r="AC36" i="1"/>
  <c r="AC36" i="3" s="1"/>
  <c r="Y36" i="3"/>
  <c r="AC31" i="1"/>
  <c r="AC31" i="3" s="1"/>
  <c r="Y31" i="3"/>
  <c r="Y16" i="3"/>
  <c r="AC16" i="1"/>
  <c r="AC16" i="3" s="1"/>
  <c r="Y24" i="1"/>
  <c r="X24" i="3"/>
  <c r="Y25" i="3"/>
  <c r="AC25" i="1"/>
  <c r="AC25" i="3" s="1"/>
  <c r="AC19" i="1"/>
  <c r="AC19" i="3" s="1"/>
  <c r="Y19" i="3"/>
  <c r="AC30" i="1"/>
  <c r="AC30" i="3" s="1"/>
  <c r="Y30" i="3"/>
  <c r="AC17" i="1"/>
  <c r="AC17" i="3" s="1"/>
  <c r="Y17" i="3"/>
  <c r="Y22" i="3"/>
  <c r="AC22" i="1"/>
  <c r="AC22" i="3" s="1"/>
  <c r="AA24" i="1"/>
  <c r="AA24" i="3" s="1"/>
  <c r="T24" i="3"/>
  <c r="Y26" i="3"/>
  <c r="AC26" i="1"/>
  <c r="AC26" i="3" s="1"/>
  <c r="AC21" i="1"/>
  <c r="AC21" i="3" s="1"/>
  <c r="Y21" i="3"/>
  <c r="Y20" i="3"/>
  <c r="AC20" i="1"/>
  <c r="AC20" i="3" s="1"/>
  <c r="AC27" i="1"/>
  <c r="AC27" i="3" s="1"/>
  <c r="Y27" i="3"/>
  <c r="AC18" i="1" l="1"/>
  <c r="AC18" i="3" s="1"/>
  <c r="Y18" i="3"/>
  <c r="Y24" i="3"/>
  <c r="AC24" i="1"/>
  <c r="AC24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Ethan Cargill</author>
  </authors>
  <commentList>
    <comment ref="B14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Below Mudline</t>
        </r>
      </text>
    </comment>
    <comment ref="T14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U14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V14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1987</t>
        </r>
      </text>
    </comment>
    <comment ref="W14" authorId="0" shapeId="0" xr:uid="{00000000-0006-0000-0000-000005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Campanella &amp; Robertson, 1991, CGJ</t>
        </r>
      </text>
    </comment>
    <comment ref="AA14" authorId="0" shapeId="0" xr:uid="{00000000-0006-0000-0000-000006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AB14" authorId="0" shapeId="0" xr:uid="{00000000-0006-0000-0000-000007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Q15" authorId="0" shapeId="0" xr:uid="{00000000-0006-0000-0000-000008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1990
</t>
        </r>
      </text>
    </comment>
    <comment ref="R15" authorId="0" shapeId="0" xr:uid="{00000000-0006-0000-0000-000009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Mayne,1995- TRR</t>
        </r>
      </text>
    </comment>
    <comment ref="S15" authorId="0" shapeId="0" xr:uid="{00000000-0006-0000-0000-00000A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Marchetti??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Ethan Cargill</author>
  </authors>
  <commentList>
    <comment ref="B14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Below Mudline</t>
        </r>
      </text>
    </comment>
    <comment ref="T14" authorId="0" shapeId="0" xr:uid="{00000000-0006-0000-0200-000002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U14" authorId="0" shapeId="0" xr:uid="{00000000-0006-0000-0200-000003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V14" authorId="0" shapeId="0" xr:uid="{00000000-0006-0000-0200-000004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1987</t>
        </r>
      </text>
    </comment>
    <comment ref="W14" authorId="0" shapeId="0" xr:uid="{00000000-0006-0000-0200-000005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Campanella &amp; Robertson, 1991, CGJ</t>
        </r>
      </text>
    </comment>
    <comment ref="AA14" authorId="0" shapeId="0" xr:uid="{00000000-0006-0000-0200-000006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AB14" authorId="0" shapeId="0" xr:uid="{00000000-0006-0000-0200-000007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Q15" authorId="0" shapeId="0" xr:uid="{00000000-0006-0000-0200-000008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1990
</t>
        </r>
      </text>
    </comment>
    <comment ref="R15" authorId="0" shapeId="0" xr:uid="{00000000-0006-0000-0200-000009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Mayne,1995- TRR</t>
        </r>
      </text>
    </comment>
    <comment ref="S15" authorId="0" shapeId="0" xr:uid="{00000000-0006-0000-0200-00000A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Marchetti??</t>
        </r>
      </text>
    </comment>
  </commentList>
</comments>
</file>

<file path=xl/sharedStrings.xml><?xml version="1.0" encoding="utf-8"?>
<sst xmlns="http://schemas.openxmlformats.org/spreadsheetml/2006/main" count="136" uniqueCount="65">
  <si>
    <t>Job No:</t>
  </si>
  <si>
    <t>Job Name:</t>
  </si>
  <si>
    <t>Job Location:</t>
  </si>
  <si>
    <t>Date:</t>
  </si>
  <si>
    <t>Sounding No:</t>
  </si>
  <si>
    <t>Before Test</t>
  </si>
  <si>
    <t>After Test</t>
  </si>
  <si>
    <t>Average</t>
  </si>
  <si>
    <r>
      <t>D</t>
    </r>
    <r>
      <rPr>
        <sz val="10"/>
        <rFont val="Arial"/>
        <family val="2"/>
      </rPr>
      <t>A=</t>
    </r>
  </si>
  <si>
    <r>
      <t>D</t>
    </r>
    <r>
      <rPr>
        <sz val="10"/>
        <rFont val="Arial"/>
        <family val="2"/>
      </rPr>
      <t>B=</t>
    </r>
  </si>
  <si>
    <t xml:space="preserve">Depth </t>
  </si>
  <si>
    <t>(ft)</t>
  </si>
  <si>
    <t>A</t>
  </si>
  <si>
    <t>B</t>
  </si>
  <si>
    <t>C</t>
  </si>
  <si>
    <t>(bar)</t>
  </si>
  <si>
    <t>po</t>
  </si>
  <si>
    <t>p1</t>
  </si>
  <si>
    <t>Zm=</t>
  </si>
  <si>
    <t>bar</t>
  </si>
  <si>
    <r>
      <t>u</t>
    </r>
    <r>
      <rPr>
        <vertAlign val="subscript"/>
        <sz val="10"/>
        <rFont val="Arial"/>
        <family val="2"/>
      </rPr>
      <t>o</t>
    </r>
  </si>
  <si>
    <t>(psf)</t>
  </si>
  <si>
    <t>Id</t>
  </si>
  <si>
    <t>Average Soil Unit Weight (psf):</t>
  </si>
  <si>
    <t>Water Unit Weight (psf):</t>
  </si>
  <si>
    <r>
      <t>s</t>
    </r>
    <r>
      <rPr>
        <vertAlign val="subscript"/>
        <sz val="10"/>
        <rFont val="Arial"/>
        <family val="2"/>
      </rPr>
      <t>vo</t>
    </r>
    <r>
      <rPr>
        <sz val="10"/>
        <rFont val="Arial"/>
        <family val="2"/>
      </rPr>
      <t>'</t>
    </r>
  </si>
  <si>
    <r>
      <t>s</t>
    </r>
    <r>
      <rPr>
        <vertAlign val="subscript"/>
        <sz val="10"/>
        <rFont val="Arial"/>
        <family val="2"/>
      </rPr>
      <t>vo</t>
    </r>
  </si>
  <si>
    <r>
      <t>K</t>
    </r>
    <r>
      <rPr>
        <vertAlign val="subscript"/>
        <sz val="10"/>
        <rFont val="Arial"/>
        <family val="2"/>
      </rPr>
      <t>D</t>
    </r>
  </si>
  <si>
    <r>
      <t>E</t>
    </r>
    <r>
      <rPr>
        <vertAlign val="subscript"/>
        <sz val="10"/>
        <rFont val="Arial"/>
        <family val="2"/>
      </rPr>
      <t>D</t>
    </r>
  </si>
  <si>
    <t>OCR</t>
  </si>
  <si>
    <r>
      <t>s</t>
    </r>
    <r>
      <rPr>
        <vertAlign val="subscript"/>
        <sz val="10"/>
        <rFont val="Arial"/>
        <family val="2"/>
      </rPr>
      <t>u</t>
    </r>
  </si>
  <si>
    <r>
      <t>K</t>
    </r>
    <r>
      <rPr>
        <vertAlign val="subscript"/>
        <sz val="10"/>
        <rFont val="Arial"/>
        <family val="2"/>
      </rPr>
      <t>o</t>
    </r>
  </si>
  <si>
    <r>
      <t>f</t>
    </r>
    <r>
      <rPr>
        <sz val="10"/>
        <rFont val="Arial"/>
        <family val="2"/>
      </rPr>
      <t>'</t>
    </r>
  </si>
  <si>
    <t>(deg)</t>
  </si>
  <si>
    <r>
      <t>R</t>
    </r>
    <r>
      <rPr>
        <vertAlign val="subscript"/>
        <sz val="10"/>
        <rFont val="Arial"/>
        <family val="2"/>
      </rPr>
      <t>M</t>
    </r>
  </si>
  <si>
    <t>M</t>
  </si>
  <si>
    <t>Test ID:</t>
  </si>
  <si>
    <t xml:space="preserve">Site: </t>
  </si>
  <si>
    <t xml:space="preserve">Location: </t>
  </si>
  <si>
    <t>Project No.:</t>
  </si>
  <si>
    <t>DILATOMETER TEST RESULTS</t>
  </si>
  <si>
    <t>maximum depth</t>
  </si>
  <si>
    <t>ft</t>
  </si>
  <si>
    <t>(ksf)</t>
  </si>
  <si>
    <r>
      <t>Depth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</t>
    </r>
  </si>
  <si>
    <r>
      <t>OCR</t>
    </r>
    <r>
      <rPr>
        <vertAlign val="superscript"/>
        <sz val="10"/>
        <rFont val="Arial"/>
        <family val="2"/>
      </rPr>
      <t>2</t>
    </r>
  </si>
  <si>
    <r>
      <t>OCR</t>
    </r>
    <r>
      <rPr>
        <vertAlign val="superscript"/>
        <sz val="10"/>
        <rFont val="Arial"/>
        <family val="2"/>
      </rPr>
      <t>3</t>
    </r>
  </si>
  <si>
    <r>
      <t>f</t>
    </r>
    <r>
      <rPr>
        <sz val="10"/>
        <rFont val="Arial"/>
        <family val="2"/>
      </rPr>
      <t>'</t>
    </r>
    <r>
      <rPr>
        <vertAlign val="superscript"/>
        <sz val="10"/>
        <rFont val="Arial"/>
        <family val="2"/>
      </rPr>
      <t>4</t>
    </r>
  </si>
  <si>
    <r>
      <t>f</t>
    </r>
    <r>
      <rPr>
        <sz val="10"/>
        <rFont val="Arial"/>
        <family val="2"/>
      </rPr>
      <t>'</t>
    </r>
    <r>
      <rPr>
        <vertAlign val="superscript"/>
        <sz val="10"/>
        <rFont val="Arial"/>
        <family val="2"/>
      </rPr>
      <t>5</t>
    </r>
  </si>
  <si>
    <r>
      <t>s</t>
    </r>
    <r>
      <rPr>
        <vertAlign val="subscript"/>
        <sz val="10"/>
        <rFont val="Arial"/>
        <family val="2"/>
      </rPr>
      <t>u</t>
    </r>
    <r>
      <rPr>
        <vertAlign val="superscript"/>
        <sz val="10"/>
        <rFont val="Arial"/>
        <family val="2"/>
      </rPr>
      <t>6</t>
    </r>
  </si>
  <si>
    <r>
      <t>s</t>
    </r>
    <r>
      <rPr>
        <vertAlign val="subscript"/>
        <sz val="10"/>
        <rFont val="Arial"/>
        <family val="2"/>
      </rPr>
      <t>u</t>
    </r>
    <r>
      <rPr>
        <vertAlign val="superscript"/>
        <sz val="10"/>
        <rFont val="Arial"/>
        <family val="2"/>
      </rPr>
      <t>7</t>
    </r>
  </si>
  <si>
    <t>Depth Below Mudline</t>
  </si>
  <si>
    <t>Marchetti, 1997</t>
  </si>
  <si>
    <t>Mayne, 1995</t>
  </si>
  <si>
    <t>Campanella and Robertson, 1991</t>
  </si>
  <si>
    <t>Marchetti,1980</t>
  </si>
  <si>
    <t>Schmertman, 1981</t>
  </si>
  <si>
    <t>DILATOMETER SOUNDING SUMMARY TABLE</t>
  </si>
  <si>
    <t>Ground Water Depth (ft):</t>
  </si>
  <si>
    <t xml:space="preserve">DILATOMETER DATA REDUCTION (over land) </t>
  </si>
  <si>
    <r>
      <t xml:space="preserve">Note:  B-readings shown in </t>
    </r>
    <r>
      <rPr>
        <b/>
        <sz val="10"/>
        <color indexed="10"/>
        <rFont val="Arial"/>
        <family val="2"/>
      </rPr>
      <t>RED</t>
    </r>
    <r>
      <rPr>
        <sz val="10"/>
        <rFont val="Arial"/>
        <family val="2"/>
      </rPr>
      <t xml:space="preserve"> are maximum pressure values reached by the DMT while conducting the test - the membrane did not achieve full extension - the actual pressure that would be required to inflate the membrane to its full extended position was not recorded.</t>
    </r>
  </si>
  <si>
    <t>200424A</t>
  </si>
  <si>
    <t>I-526 Longpoint Rd</t>
  </si>
  <si>
    <t>Mt. Pleasant, SC</t>
  </si>
  <si>
    <t>DMT-04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</si>
</sst>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10"/>
      <name val="Symbol"/>
      <family val="1"/>
      <charset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vertAlign val="subscript"/>
      <sz val="10"/>
      <name val="Arial"/>
      <family val="2"/>
    </font>
    <font>
      <vertAlign val="superscript"/>
      <sz val="10"/>
      <name val="Arial"/>
      <family val="2"/>
    </font>
    <font>
      <b/>
      <sz val="10"/>
      <name val="Times New Roman"/>
      <family val="1"/>
    </font>
    <font>
      <sz val="10"/>
      <color indexed="48"/>
      <name val="Arial"/>
      <family val="2"/>
    </font>
    <font>
      <b/>
      <sz val="10"/>
      <color indexed="10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left"/>
    </xf>
    <xf numFmtId="0" fontId="3" fillId="0" borderId="0" xfId="0" applyFont="1"/>
    <xf numFmtId="0" fontId="4" fillId="0" borderId="0" xfId="0" applyFo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3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0" xfId="0" applyFont="1" applyFill="1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10" fillId="0" borderId="0" xfId="0" applyFont="1" applyBorder="1" applyAlignment="1">
      <alignment horizontal="right"/>
    </xf>
    <xf numFmtId="0" fontId="11" fillId="0" borderId="0" xfId="0" applyFont="1" applyAlignment="1">
      <alignment horizontal="center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9" fillId="0" borderId="0" xfId="0" applyFont="1"/>
    <xf numFmtId="0" fontId="11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28852835098047"/>
          <c:y val="0.10975609756097561"/>
          <c:w val="0.71525542117224106"/>
          <c:h val="0.859756097560975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Entry'!$N$16:$N$78</c:f>
              <c:numCache>
                <c:formatCode>0.0</c:formatCode>
                <c:ptCount val="63"/>
                <c:pt idx="0">
                  <c:v>7.0234113712374563E-2</c:v>
                </c:pt>
                <c:pt idx="1">
                  <c:v>1.2166246851385389</c:v>
                </c:pt>
                <c:pt idx="2">
                  <c:v>1.1052631578947367</c:v>
                </c:pt>
                <c:pt idx="3">
                  <c:v>2.433476394849786</c:v>
                </c:pt>
                <c:pt idx="4">
                  <c:v>1.7225130890052349</c:v>
                </c:pt>
                <c:pt idx="5">
                  <c:v>1.3880597014925369</c:v>
                </c:pt>
                <c:pt idx="6">
                  <c:v>-0.84644913627639162</c:v>
                </c:pt>
                <c:pt idx="7">
                  <c:v>9.7666988680123371E-2</c:v>
                </c:pt>
                <c:pt idx="8">
                  <c:v>-0.51925456774831602</c:v>
                </c:pt>
                <c:pt idx="9">
                  <c:v>1.9423114322013535</c:v>
                </c:pt>
                <c:pt idx="10">
                  <c:v>0.16845971804811471</c:v>
                </c:pt>
                <c:pt idx="11">
                  <c:v>0.11082477157397352</c:v>
                </c:pt>
                <c:pt idx="12">
                  <c:v>0.25148127166888196</c:v>
                </c:pt>
                <c:pt idx="13">
                  <c:v>0.21457731061255741</c:v>
                </c:pt>
                <c:pt idx="14">
                  <c:v>1.0908328371536122</c:v>
                </c:pt>
                <c:pt idx="15">
                  <c:v>0.15628906981841595</c:v>
                </c:pt>
                <c:pt idx="16">
                  <c:v>0.51366699000969451</c:v>
                </c:pt>
                <c:pt idx="17">
                  <c:v>0.71214632050573901</c:v>
                </c:pt>
                <c:pt idx="18">
                  <c:v>1.5610089137219822</c:v>
                </c:pt>
                <c:pt idx="19">
                  <c:v>0.53035933148915404</c:v>
                </c:pt>
                <c:pt idx="20">
                  <c:v>0.37600399979630655</c:v>
                </c:pt>
                <c:pt idx="21">
                  <c:v>0.7321006302098586</c:v>
                </c:pt>
                <c:pt idx="22">
                  <c:v>1.0883039768003322</c:v>
                </c:pt>
                <c:pt idx="23">
                  <c:v>0.49150080786197992</c:v>
                </c:pt>
                <c:pt idx="24">
                  <c:v>1.2349089507901656</c:v>
                </c:pt>
                <c:pt idx="25">
                  <c:v>1.5852048084809436</c:v>
                </c:pt>
                <c:pt idx="26">
                  <c:v>1.153698248018161</c:v>
                </c:pt>
                <c:pt idx="27">
                  <c:v>0.26738141381792008</c:v>
                </c:pt>
              </c:numCache>
            </c:numRef>
          </c:xVal>
          <c:yVal>
            <c:numRef>
              <c:f>'Data Entry'!$B$16:$B$78</c:f>
              <c:numCache>
                <c:formatCode>General</c:formatCode>
                <c:ptCount val="6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13</c:v>
                </c:pt>
                <c:pt idx="11">
                  <c:v>16</c:v>
                </c:pt>
                <c:pt idx="12">
                  <c:v>19</c:v>
                </c:pt>
                <c:pt idx="13">
                  <c:v>22</c:v>
                </c:pt>
                <c:pt idx="14">
                  <c:v>25</c:v>
                </c:pt>
                <c:pt idx="15">
                  <c:v>28</c:v>
                </c:pt>
                <c:pt idx="16">
                  <c:v>31</c:v>
                </c:pt>
                <c:pt idx="17">
                  <c:v>34</c:v>
                </c:pt>
                <c:pt idx="18">
                  <c:v>37</c:v>
                </c:pt>
                <c:pt idx="19">
                  <c:v>40</c:v>
                </c:pt>
                <c:pt idx="20">
                  <c:v>43</c:v>
                </c:pt>
                <c:pt idx="21">
                  <c:v>46</c:v>
                </c:pt>
                <c:pt idx="22">
                  <c:v>49</c:v>
                </c:pt>
                <c:pt idx="23">
                  <c:v>52</c:v>
                </c:pt>
                <c:pt idx="24">
                  <c:v>55</c:v>
                </c:pt>
                <c:pt idx="25">
                  <c:v>58</c:v>
                </c:pt>
                <c:pt idx="26">
                  <c:v>61</c:v>
                </c:pt>
                <c:pt idx="27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E7-4ACA-8A04-43EF9A2B6387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Chart!$V$12:$V$13</c:f>
              <c:numCache>
                <c:formatCode>General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xVal>
          <c:yVal>
            <c:numRef>
              <c:f>Chart!$U$12:$U$13</c:f>
              <c:numCache>
                <c:formatCode>General</c:formatCode>
                <c:ptCount val="2"/>
                <c:pt idx="0">
                  <c:v>0</c:v>
                </c:pt>
                <c:pt idx="1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1E7-4ACA-8A04-43EF9A2B6387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Chart!$W$12:$W$13</c:f>
              <c:numCache>
                <c:formatCode>General</c:formatCode>
                <c:ptCount val="2"/>
                <c:pt idx="0">
                  <c:v>1.8</c:v>
                </c:pt>
                <c:pt idx="1">
                  <c:v>1.8</c:v>
                </c:pt>
              </c:numCache>
            </c:numRef>
          </c:xVal>
          <c:yVal>
            <c:numRef>
              <c:f>Chart!$U$12:$U$13</c:f>
              <c:numCache>
                <c:formatCode>General</c:formatCode>
                <c:ptCount val="2"/>
                <c:pt idx="0">
                  <c:v>0</c:v>
                </c:pt>
                <c:pt idx="1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1E7-4ACA-8A04-43EF9A2B6387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Chart!$X$12:$X$13</c:f>
              <c:numCache>
                <c:formatCode>General</c:formatCode>
                <c:ptCount val="2"/>
                <c:pt idx="0">
                  <c:v>3.3</c:v>
                </c:pt>
                <c:pt idx="1">
                  <c:v>3.3</c:v>
                </c:pt>
              </c:numCache>
            </c:numRef>
          </c:xVal>
          <c:yVal>
            <c:numRef>
              <c:f>Chart!$U$12:$U$13</c:f>
              <c:numCache>
                <c:formatCode>General</c:formatCode>
                <c:ptCount val="2"/>
                <c:pt idx="0">
                  <c:v>0</c:v>
                </c:pt>
                <c:pt idx="1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1E7-4ACA-8A04-43EF9A2B6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955680"/>
        <c:axId val="204151520"/>
      </c:scatterChart>
      <c:valAx>
        <c:axId val="203955680"/>
        <c:scaling>
          <c:orientation val="minMax"/>
          <c:max val="6"/>
          <c:min val="0"/>
        </c:scaling>
        <c:delete val="0"/>
        <c:axPos val="t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Id</a:t>
                </a:r>
              </a:p>
            </c:rich>
          </c:tx>
          <c:layout>
            <c:manualLayout>
              <c:xMode val="edge"/>
              <c:yMode val="edge"/>
              <c:x val="0.55932310156145737"/>
              <c:y val="1.067073170731707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4151520"/>
        <c:crosses val="autoZero"/>
        <c:crossBetween val="midCat"/>
      </c:valAx>
      <c:valAx>
        <c:axId val="204151520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(ft)</a:t>
                </a:r>
              </a:p>
            </c:rich>
          </c:tx>
          <c:layout>
            <c:manualLayout>
              <c:xMode val="edge"/>
              <c:yMode val="edge"/>
              <c:x val="3.3898305084745763E-2"/>
              <c:y val="0.481707317073170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395568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909266360830895E-2"/>
          <c:y val="0.10823170731707317"/>
          <c:w val="0.81818339724747802"/>
          <c:h val="0.86280487804878048"/>
        </c:manualLayout>
      </c:layout>
      <c:scatterChart>
        <c:scatterStyle val="lineMarker"/>
        <c:varyColors val="0"/>
        <c:ser>
          <c:idx val="0"/>
          <c:order val="0"/>
          <c:tx>
            <c:v>Constrained Modulus, M (ksf)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Entry'!$AC$16:$AC$78</c:f>
              <c:numCache>
                <c:formatCode>0.0</c:formatCode>
                <c:ptCount val="63"/>
                <c:pt idx="0">
                  <c:v>10.940836829083995</c:v>
                </c:pt>
                <c:pt idx="1">
                  <c:v>217.65553664004457</c:v>
                </c:pt>
                <c:pt idx="2">
                  <c:v>240.30163645495355</c:v>
                </c:pt>
                <c:pt idx="3">
                  <c:v>731.28184740435745</c:v>
                </c:pt>
                <c:pt idx="4">
                  <c:v>351.34876842841248</c:v>
                </c:pt>
                <c:pt idx="5">
                  <c:v>186.35932435577482</c:v>
                </c:pt>
                <c:pt idx="6">
                  <c:v>-8.3277668333481429</c:v>
                </c:pt>
                <c:pt idx="7">
                  <c:v>18.747245568811497</c:v>
                </c:pt>
                <c:pt idx="8">
                  <c:v>-1.7752589999999999</c:v>
                </c:pt>
                <c:pt idx="9">
                  <c:v>400.10233425040184</c:v>
                </c:pt>
                <c:pt idx="10">
                  <c:v>25.855948242117666</c:v>
                </c:pt>
                <c:pt idx="11">
                  <c:v>31.654812332533563</c:v>
                </c:pt>
                <c:pt idx="12">
                  <c:v>127.25993771783436</c:v>
                </c:pt>
                <c:pt idx="13">
                  <c:v>131.30861276797242</c:v>
                </c:pt>
                <c:pt idx="14">
                  <c:v>787.75895139245495</c:v>
                </c:pt>
                <c:pt idx="15">
                  <c:v>72.568902995361185</c:v>
                </c:pt>
                <c:pt idx="16">
                  <c:v>22.638546582750013</c:v>
                </c:pt>
                <c:pt idx="17">
                  <c:v>48.511171248750017</c:v>
                </c:pt>
                <c:pt idx="18">
                  <c:v>139.06535757974999</c:v>
                </c:pt>
                <c:pt idx="19">
                  <c:v>261.64659807754236</c:v>
                </c:pt>
                <c:pt idx="20">
                  <c:v>223.9035641437859</c:v>
                </c:pt>
                <c:pt idx="21">
                  <c:v>259.62458891799804</c:v>
                </c:pt>
                <c:pt idx="22">
                  <c:v>254.60101626564045</c:v>
                </c:pt>
                <c:pt idx="23">
                  <c:v>465.25536883792284</c:v>
                </c:pt>
                <c:pt idx="24">
                  <c:v>250.73528359895192</c:v>
                </c:pt>
                <c:pt idx="25">
                  <c:v>418.39717823849685</c:v>
                </c:pt>
                <c:pt idx="26">
                  <c:v>577.54239118922283</c:v>
                </c:pt>
                <c:pt idx="27">
                  <c:v>792.70127756659849</c:v>
                </c:pt>
              </c:numCache>
            </c:numRef>
          </c:xVal>
          <c:yVal>
            <c:numRef>
              <c:f>'Data Entry'!$B$16:$B$78</c:f>
              <c:numCache>
                <c:formatCode>General</c:formatCode>
                <c:ptCount val="6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13</c:v>
                </c:pt>
                <c:pt idx="11">
                  <c:v>16</c:v>
                </c:pt>
                <c:pt idx="12">
                  <c:v>19</c:v>
                </c:pt>
                <c:pt idx="13">
                  <c:v>22</c:v>
                </c:pt>
                <c:pt idx="14">
                  <c:v>25</c:v>
                </c:pt>
                <c:pt idx="15">
                  <c:v>28</c:v>
                </c:pt>
                <c:pt idx="16">
                  <c:v>31</c:v>
                </c:pt>
                <c:pt idx="17">
                  <c:v>34</c:v>
                </c:pt>
                <c:pt idx="18">
                  <c:v>37</c:v>
                </c:pt>
                <c:pt idx="19">
                  <c:v>40</c:v>
                </c:pt>
                <c:pt idx="20">
                  <c:v>43</c:v>
                </c:pt>
                <c:pt idx="21">
                  <c:v>46</c:v>
                </c:pt>
                <c:pt idx="22">
                  <c:v>49</c:v>
                </c:pt>
                <c:pt idx="23">
                  <c:v>52</c:v>
                </c:pt>
                <c:pt idx="24">
                  <c:v>55</c:v>
                </c:pt>
                <c:pt idx="25">
                  <c:v>58</c:v>
                </c:pt>
                <c:pt idx="26">
                  <c:v>61</c:v>
                </c:pt>
                <c:pt idx="27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20-4423-A001-D8E1D744B894}"/>
            </c:ext>
          </c:extLst>
        </c:ser>
        <c:ser>
          <c:idx val="1"/>
          <c:order val="1"/>
          <c:tx>
            <c:v>Dilatometer Modulus, E (ksf)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Entry'!$Z$16:$Z$30</c:f>
              <c:numCache>
                <c:formatCode>0.0</c:formatCode>
                <c:ptCount val="15"/>
                <c:pt idx="0">
                  <c:v>3.8047977449999992</c:v>
                </c:pt>
                <c:pt idx="1">
                  <c:v>87.510348135000001</c:v>
                </c:pt>
                <c:pt idx="2">
                  <c:v>102.72953911500001</c:v>
                </c:pt>
                <c:pt idx="3">
                  <c:v>308.18861734500001</c:v>
                </c:pt>
                <c:pt idx="4">
                  <c:v>178.82549401499995</c:v>
                </c:pt>
                <c:pt idx="5">
                  <c:v>117.94873009499999</c:v>
                </c:pt>
                <c:pt idx="6">
                  <c:v>-2.0885400000000001</c:v>
                </c:pt>
                <c:pt idx="7">
                  <c:v>11.414393235000015</c:v>
                </c:pt>
                <c:pt idx="8">
                  <c:v>-2.0885400000000001</c:v>
                </c:pt>
                <c:pt idx="9">
                  <c:v>239.70225793500001</c:v>
                </c:pt>
                <c:pt idx="10">
                  <c:v>19.023988724999995</c:v>
                </c:pt>
                <c:pt idx="11">
                  <c:v>19.023988725000017</c:v>
                </c:pt>
                <c:pt idx="12">
                  <c:v>64.681561665000004</c:v>
                </c:pt>
                <c:pt idx="13">
                  <c:v>64.681561665000004</c:v>
                </c:pt>
                <c:pt idx="14">
                  <c:v>376.67497675500005</c:v>
                </c:pt>
              </c:numCache>
            </c:numRef>
          </c:xVal>
          <c:yVal>
            <c:numRef>
              <c:f>'Data Entry'!#REF!</c:f>
              <c:numCache>
                <c:formatCode>General</c:formatCode>
                <c:ptCount val="3"/>
                <c:pt idx="0">
                  <c:v>19</c:v>
                </c:pt>
                <c:pt idx="1">
                  <c:v>20</c:v>
                </c:pt>
                <c:pt idx="2">
                  <c:v>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220-4423-A001-D8E1D744B894}"/>
            </c:ext>
          </c:extLst>
        </c:ser>
        <c:ser>
          <c:idx val="2"/>
          <c:order val="2"/>
          <c:tx>
            <c:v>Dilatometer Modulus, Ed (ksf)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Entry'!$Z$16:$Z$78</c:f>
              <c:numCache>
                <c:formatCode>0.0</c:formatCode>
                <c:ptCount val="63"/>
                <c:pt idx="0">
                  <c:v>3.8047977449999992</c:v>
                </c:pt>
                <c:pt idx="1">
                  <c:v>87.510348135000001</c:v>
                </c:pt>
                <c:pt idx="2">
                  <c:v>102.72953911500001</c:v>
                </c:pt>
                <c:pt idx="3">
                  <c:v>308.18861734500001</c:v>
                </c:pt>
                <c:pt idx="4">
                  <c:v>178.82549401499995</c:v>
                </c:pt>
                <c:pt idx="5">
                  <c:v>117.94873009499999</c:v>
                </c:pt>
                <c:pt idx="6">
                  <c:v>-2.0885400000000001</c:v>
                </c:pt>
                <c:pt idx="7">
                  <c:v>11.414393235000015</c:v>
                </c:pt>
                <c:pt idx="8">
                  <c:v>-2.0885400000000001</c:v>
                </c:pt>
                <c:pt idx="9">
                  <c:v>239.70225793500001</c:v>
                </c:pt>
                <c:pt idx="10">
                  <c:v>19.023988724999995</c:v>
                </c:pt>
                <c:pt idx="11">
                  <c:v>19.023988725000017</c:v>
                </c:pt>
                <c:pt idx="12">
                  <c:v>64.681561665000004</c:v>
                </c:pt>
                <c:pt idx="13">
                  <c:v>64.681561665000004</c:v>
                </c:pt>
                <c:pt idx="14">
                  <c:v>376.67497675500005</c:v>
                </c:pt>
                <c:pt idx="15">
                  <c:v>41.852775194999978</c:v>
                </c:pt>
                <c:pt idx="16">
                  <c:v>26.633584215000013</c:v>
                </c:pt>
                <c:pt idx="17">
                  <c:v>57.071966175000021</c:v>
                </c:pt>
                <c:pt idx="18">
                  <c:v>163.60630303499997</c:v>
                </c:pt>
                <c:pt idx="19">
                  <c:v>163.60630303499997</c:v>
                </c:pt>
                <c:pt idx="20">
                  <c:v>133.16792107499995</c:v>
                </c:pt>
                <c:pt idx="21">
                  <c:v>194.0446849949999</c:v>
                </c:pt>
                <c:pt idx="22">
                  <c:v>232.092662445</c:v>
                </c:pt>
                <c:pt idx="23">
                  <c:v>247.31185342500012</c:v>
                </c:pt>
                <c:pt idx="24">
                  <c:v>254.92144891499996</c:v>
                </c:pt>
                <c:pt idx="25">
                  <c:v>376.67497675499999</c:v>
                </c:pt>
                <c:pt idx="26">
                  <c:v>407.11335871500017</c:v>
                </c:pt>
                <c:pt idx="27">
                  <c:v>308.18861734500007</c:v>
                </c:pt>
              </c:numCache>
            </c:numRef>
          </c:xVal>
          <c:yVal>
            <c:numRef>
              <c:f>'Data Entry'!$B$16:$B$78</c:f>
              <c:numCache>
                <c:formatCode>General</c:formatCode>
                <c:ptCount val="6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13</c:v>
                </c:pt>
                <c:pt idx="11">
                  <c:v>16</c:v>
                </c:pt>
                <c:pt idx="12">
                  <c:v>19</c:v>
                </c:pt>
                <c:pt idx="13">
                  <c:v>22</c:v>
                </c:pt>
                <c:pt idx="14">
                  <c:v>25</c:v>
                </c:pt>
                <c:pt idx="15">
                  <c:v>28</c:v>
                </c:pt>
                <c:pt idx="16">
                  <c:v>31</c:v>
                </c:pt>
                <c:pt idx="17">
                  <c:v>34</c:v>
                </c:pt>
                <c:pt idx="18">
                  <c:v>37</c:v>
                </c:pt>
                <c:pt idx="19">
                  <c:v>40</c:v>
                </c:pt>
                <c:pt idx="20">
                  <c:v>43</c:v>
                </c:pt>
                <c:pt idx="21">
                  <c:v>46</c:v>
                </c:pt>
                <c:pt idx="22">
                  <c:v>49</c:v>
                </c:pt>
                <c:pt idx="23">
                  <c:v>52</c:v>
                </c:pt>
                <c:pt idx="24">
                  <c:v>55</c:v>
                </c:pt>
                <c:pt idx="25">
                  <c:v>58</c:v>
                </c:pt>
                <c:pt idx="26">
                  <c:v>61</c:v>
                </c:pt>
                <c:pt idx="27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220-4423-A001-D8E1D744B8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020032"/>
        <c:axId val="204020416"/>
      </c:scatterChart>
      <c:valAx>
        <c:axId val="204020032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 M &amp; Ed (ksf)</a:t>
                </a:r>
              </a:p>
            </c:rich>
          </c:tx>
          <c:layout>
            <c:manualLayout>
              <c:xMode val="edge"/>
              <c:yMode val="edge"/>
              <c:x val="0.31225337939476933"/>
              <c:y val="1.219512195121951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4020416"/>
        <c:crosses val="autoZero"/>
        <c:crossBetween val="midCat"/>
      </c:valAx>
      <c:valAx>
        <c:axId val="204020416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20402003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8.6956521739130432E-2"/>
          <c:y val="0.88414634146341464"/>
          <c:w val="0.8221360472233461"/>
          <c:h val="0.111280487804878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17647058823529"/>
          <c:y val="0.10856285323916111"/>
          <c:w val="0.71764705882352942"/>
          <c:h val="0.85474133747452197"/>
        </c:manualLayout>
      </c:layout>
      <c:scatterChart>
        <c:scatterStyle val="lineMarker"/>
        <c:varyColors val="0"/>
        <c:ser>
          <c:idx val="0"/>
          <c:order val="0"/>
          <c:tx>
            <c:v>Mayne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Entry'!$R$16:$R$78</c:f>
              <c:numCache>
                <c:formatCode>0.00</c:formatCode>
                <c:ptCount val="63"/>
                <c:pt idx="0">
                  <c:v>7.568023598571429</c:v>
                </c:pt>
                <c:pt idx="1">
                  <c:v>-1</c:v>
                </c:pt>
                <c:pt idx="2">
                  <c:v>4.3282007871428583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24.490312390408164</c:v>
                </c:pt>
                <c:pt idx="7">
                  <c:v>2.2046369824459875</c:v>
                </c:pt>
                <c:pt idx="8">
                  <c:v>0.91731360040234078</c:v>
                </c:pt>
                <c:pt idx="9">
                  <c:v>-1</c:v>
                </c:pt>
                <c:pt idx="10">
                  <c:v>1.6722280125681406</c:v>
                </c:pt>
                <c:pt idx="11">
                  <c:v>2.251416705337983</c:v>
                </c:pt>
                <c:pt idx="12">
                  <c:v>3.0274390590996627</c:v>
                </c:pt>
                <c:pt idx="13">
                  <c:v>3.2180906531659392</c:v>
                </c:pt>
                <c:pt idx="14">
                  <c:v>3.3727548442868556</c:v>
                </c:pt>
                <c:pt idx="15">
                  <c:v>2.4104767442010306</c:v>
                </c:pt>
                <c:pt idx="16">
                  <c:v>0.43277846645612827</c:v>
                </c:pt>
                <c:pt idx="17">
                  <c:v>0.6235689421546784</c:v>
                </c:pt>
                <c:pt idx="18">
                  <c:v>-1</c:v>
                </c:pt>
                <c:pt idx="19">
                  <c:v>2.1136935788256723</c:v>
                </c:pt>
                <c:pt idx="20">
                  <c:v>2.2900108228643217</c:v>
                </c:pt>
                <c:pt idx="21">
                  <c:v>1.6224075831872813</c:v>
                </c:pt>
                <c:pt idx="22">
                  <c:v>1.2392979735559781</c:v>
                </c:pt>
                <c:pt idx="23">
                  <c:v>2.7831427610294113</c:v>
                </c:pt>
                <c:pt idx="24">
                  <c:v>-1</c:v>
                </c:pt>
                <c:pt idx="25">
                  <c:v>-1</c:v>
                </c:pt>
                <c:pt idx="26">
                  <c:v>1.7052792119490019</c:v>
                </c:pt>
                <c:pt idx="27">
                  <c:v>5.4929427309454191</c:v>
                </c:pt>
              </c:numCache>
            </c:numRef>
          </c:xVal>
          <c:yVal>
            <c:numRef>
              <c:f>'Data Entry'!$B$16:$B$78</c:f>
              <c:numCache>
                <c:formatCode>General</c:formatCode>
                <c:ptCount val="6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13</c:v>
                </c:pt>
                <c:pt idx="11">
                  <c:v>16</c:v>
                </c:pt>
                <c:pt idx="12">
                  <c:v>19</c:v>
                </c:pt>
                <c:pt idx="13">
                  <c:v>22</c:v>
                </c:pt>
                <c:pt idx="14">
                  <c:v>25</c:v>
                </c:pt>
                <c:pt idx="15">
                  <c:v>28</c:v>
                </c:pt>
                <c:pt idx="16">
                  <c:v>31</c:v>
                </c:pt>
                <c:pt idx="17">
                  <c:v>34</c:v>
                </c:pt>
                <c:pt idx="18">
                  <c:v>37</c:v>
                </c:pt>
                <c:pt idx="19">
                  <c:v>40</c:v>
                </c:pt>
                <c:pt idx="20">
                  <c:v>43</c:v>
                </c:pt>
                <c:pt idx="21">
                  <c:v>46</c:v>
                </c:pt>
                <c:pt idx="22">
                  <c:v>49</c:v>
                </c:pt>
                <c:pt idx="23">
                  <c:v>52</c:v>
                </c:pt>
                <c:pt idx="24">
                  <c:v>55</c:v>
                </c:pt>
                <c:pt idx="25">
                  <c:v>58</c:v>
                </c:pt>
                <c:pt idx="26">
                  <c:v>61</c:v>
                </c:pt>
                <c:pt idx="27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1C-4AE7-B1E1-7423BAB0A75C}"/>
            </c:ext>
          </c:extLst>
        </c:ser>
        <c:ser>
          <c:idx val="1"/>
          <c:order val="1"/>
          <c:tx>
            <c:v>Marchetti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Entry'!$S$16:$S$78</c:f>
              <c:numCache>
                <c:formatCode>0.00</c:formatCode>
                <c:ptCount val="63"/>
                <c:pt idx="0">
                  <c:v>22.862627022655005</c:v>
                </c:pt>
                <c:pt idx="1">
                  <c:v>-1</c:v>
                </c:pt>
                <c:pt idx="2">
                  <c:v>9.5620940244812846</c:v>
                </c:pt>
                <c:pt idx="3">
                  <c:v>-1</c:v>
                </c:pt>
                <c:pt idx="4">
                  <c:v>-1</c:v>
                </c:pt>
                <c:pt idx="5">
                  <c:v>-1</c:v>
                </c:pt>
                <c:pt idx="6">
                  <c:v>142.80539444250843</c:v>
                </c:pt>
                <c:pt idx="7">
                  <c:v>3.3382535857185531</c:v>
                </c:pt>
                <c:pt idx="8">
                  <c:v>0.85004376285802707</c:v>
                </c:pt>
                <c:pt idx="9">
                  <c:v>-1</c:v>
                </c:pt>
                <c:pt idx="10">
                  <c:v>2.1689744563648072</c:v>
                </c:pt>
                <c:pt idx="11">
                  <c:v>3.4494086306552081</c:v>
                </c:pt>
                <c:pt idx="12">
                  <c:v>5.4750880208248622</c:v>
                </c:pt>
                <c:pt idx="13">
                  <c:v>6.0223608432193432</c:v>
                </c:pt>
                <c:pt idx="14">
                  <c:v>6.479921055354934</c:v>
                </c:pt>
                <c:pt idx="15">
                  <c:v>3.8370199906140443</c:v>
                </c:pt>
                <c:pt idx="16">
                  <c:v>0.26332243983538195</c:v>
                </c:pt>
                <c:pt idx="17">
                  <c:v>0.46551453892176464</c:v>
                </c:pt>
                <c:pt idx="18">
                  <c:v>-1</c:v>
                </c:pt>
                <c:pt idx="19">
                  <c:v>3.1259284281002251</c:v>
                </c:pt>
                <c:pt idx="20">
                  <c:v>3.54209349772862</c:v>
                </c:pt>
                <c:pt idx="21">
                  <c:v>2.0690120295166241</c:v>
                </c:pt>
                <c:pt idx="22">
                  <c:v>1.3591507215793523</c:v>
                </c:pt>
                <c:pt idx="23">
                  <c:v>4.801631435603646</c:v>
                </c:pt>
                <c:pt idx="24">
                  <c:v>-1</c:v>
                </c:pt>
                <c:pt idx="25">
                  <c:v>-1</c:v>
                </c:pt>
                <c:pt idx="26">
                  <c:v>2.2362195656546482</c:v>
                </c:pt>
                <c:pt idx="27">
                  <c:v>13.867857719601419</c:v>
                </c:pt>
              </c:numCache>
            </c:numRef>
          </c:xVal>
          <c:yVal>
            <c:numRef>
              <c:f>'Data Entry'!$B$16:$B$78</c:f>
              <c:numCache>
                <c:formatCode>General</c:formatCode>
                <c:ptCount val="6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13</c:v>
                </c:pt>
                <c:pt idx="11">
                  <c:v>16</c:v>
                </c:pt>
                <c:pt idx="12">
                  <c:v>19</c:v>
                </c:pt>
                <c:pt idx="13">
                  <c:v>22</c:v>
                </c:pt>
                <c:pt idx="14">
                  <c:v>25</c:v>
                </c:pt>
                <c:pt idx="15">
                  <c:v>28</c:v>
                </c:pt>
                <c:pt idx="16">
                  <c:v>31</c:v>
                </c:pt>
                <c:pt idx="17">
                  <c:v>34</c:v>
                </c:pt>
                <c:pt idx="18">
                  <c:v>37</c:v>
                </c:pt>
                <c:pt idx="19">
                  <c:v>40</c:v>
                </c:pt>
                <c:pt idx="20">
                  <c:v>43</c:v>
                </c:pt>
                <c:pt idx="21">
                  <c:v>46</c:v>
                </c:pt>
                <c:pt idx="22">
                  <c:v>49</c:v>
                </c:pt>
                <c:pt idx="23">
                  <c:v>52</c:v>
                </c:pt>
                <c:pt idx="24">
                  <c:v>55</c:v>
                </c:pt>
                <c:pt idx="25">
                  <c:v>58</c:v>
                </c:pt>
                <c:pt idx="26">
                  <c:v>61</c:v>
                </c:pt>
                <c:pt idx="27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51C-4AE7-B1E1-7423BAB0A7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093912"/>
        <c:axId val="204228760"/>
      </c:scatterChart>
      <c:valAx>
        <c:axId val="205093912"/>
        <c:scaling>
          <c:orientation val="minMax"/>
          <c:max val="10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OCR</a:t>
                </a:r>
              </a:p>
            </c:rich>
          </c:tx>
          <c:layout>
            <c:manualLayout>
              <c:xMode val="edge"/>
              <c:yMode val="edge"/>
              <c:x val="0.38823529411764707"/>
              <c:y val="1.68195718654434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4228760"/>
        <c:crosses val="autoZero"/>
        <c:crossBetween val="midCat"/>
      </c:valAx>
      <c:valAx>
        <c:axId val="204228760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20509391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4705882352941177"/>
          <c:y val="0.88532238516057049"/>
          <c:w val="0.70588235294117641"/>
          <c:h val="0.1100919036496584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76250450499326"/>
          <c:y val="0.11162096178110931"/>
          <c:w val="0.6944471355993288"/>
          <c:h val="0.85168322893257375"/>
        </c:manualLayout>
      </c:layout>
      <c:scatterChart>
        <c:scatterStyle val="lineMarker"/>
        <c:varyColors val="0"/>
        <c:ser>
          <c:idx val="0"/>
          <c:order val="0"/>
          <c:tx>
            <c:v>Marchetti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Entry'!$AA$16:$AA$78</c:f>
              <c:numCache>
                <c:formatCode>0</c:formatCode>
                <c:ptCount val="63"/>
                <c:pt idx="0">
                  <c:v>283.56678179194574</c:v>
                </c:pt>
                <c:pt idx="1">
                  <c:v>-99</c:v>
                </c:pt>
                <c:pt idx="2">
                  <c:v>423.09000105333934</c:v>
                </c:pt>
                <c:pt idx="3">
                  <c:v>-99</c:v>
                </c:pt>
                <c:pt idx="4">
                  <c:v>-99</c:v>
                </c:pt>
                <c:pt idx="5">
                  <c:v>-99</c:v>
                </c:pt>
                <c:pt idx="6">
                  <c:v>8615.2563289944501</c:v>
                </c:pt>
                <c:pt idx="7">
                  <c:v>449.433634364515</c:v>
                </c:pt>
                <c:pt idx="8">
                  <c:v>158.41817796019873</c:v>
                </c:pt>
                <c:pt idx="9">
                  <c:v>-99</c:v>
                </c:pt>
                <c:pt idx="10">
                  <c:v>405.28044550756255</c:v>
                </c:pt>
                <c:pt idx="11">
                  <c:v>663.59785258332045</c:v>
                </c:pt>
                <c:pt idx="12">
                  <c:v>1070.7053369850919</c:v>
                </c:pt>
                <c:pt idx="13">
                  <c:v>1274.1557941110061</c:v>
                </c:pt>
                <c:pt idx="14">
                  <c:v>1476.8317709970195</c:v>
                </c:pt>
                <c:pt idx="15">
                  <c:v>1053.0467609514108</c:v>
                </c:pt>
                <c:pt idx="16">
                  <c:v>132.7213024532108</c:v>
                </c:pt>
                <c:pt idx="17">
                  <c:v>224.75066469169528</c:v>
                </c:pt>
                <c:pt idx="18">
                  <c:v>-99</c:v>
                </c:pt>
                <c:pt idx="19">
                  <c:v>1173.8607715997491</c:v>
                </c:pt>
                <c:pt idx="20">
                  <c:v>1374.9686769696825</c:v>
                </c:pt>
                <c:pt idx="21">
                  <c:v>944.05485209800372</c:v>
                </c:pt>
                <c:pt idx="22">
                  <c:v>710.11942896773257</c:v>
                </c:pt>
                <c:pt idx="23">
                  <c:v>2051.0716557923397</c:v>
                </c:pt>
                <c:pt idx="24">
                  <c:v>-99</c:v>
                </c:pt>
                <c:pt idx="25">
                  <c:v>-99</c:v>
                </c:pt>
                <c:pt idx="26">
                  <c:v>1272.6185825640653</c:v>
                </c:pt>
                <c:pt idx="27">
                  <c:v>5568.8165664032013</c:v>
                </c:pt>
              </c:numCache>
            </c:numRef>
          </c:xVal>
          <c:yVal>
            <c:numRef>
              <c:f>'Data Entry'!$B$16:$B$78</c:f>
              <c:numCache>
                <c:formatCode>General</c:formatCode>
                <c:ptCount val="6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13</c:v>
                </c:pt>
                <c:pt idx="11">
                  <c:v>16</c:v>
                </c:pt>
                <c:pt idx="12">
                  <c:v>19</c:v>
                </c:pt>
                <c:pt idx="13">
                  <c:v>22</c:v>
                </c:pt>
                <c:pt idx="14">
                  <c:v>25</c:v>
                </c:pt>
                <c:pt idx="15">
                  <c:v>28</c:v>
                </c:pt>
                <c:pt idx="16">
                  <c:v>31</c:v>
                </c:pt>
                <c:pt idx="17">
                  <c:v>34</c:v>
                </c:pt>
                <c:pt idx="18">
                  <c:v>37</c:v>
                </c:pt>
                <c:pt idx="19">
                  <c:v>40</c:v>
                </c:pt>
                <c:pt idx="20">
                  <c:v>43</c:v>
                </c:pt>
                <c:pt idx="21">
                  <c:v>46</c:v>
                </c:pt>
                <c:pt idx="22">
                  <c:v>49</c:v>
                </c:pt>
                <c:pt idx="23">
                  <c:v>52</c:v>
                </c:pt>
                <c:pt idx="24">
                  <c:v>55</c:v>
                </c:pt>
                <c:pt idx="25">
                  <c:v>58</c:v>
                </c:pt>
                <c:pt idx="26">
                  <c:v>61</c:v>
                </c:pt>
                <c:pt idx="27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AF-4DF6-8929-CC1B2544FAEE}"/>
            </c:ext>
          </c:extLst>
        </c:ser>
        <c:ser>
          <c:idx val="1"/>
          <c:order val="1"/>
          <c:tx>
            <c:v>Schmertman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Entry'!$AB$16:$AB$78</c:f>
              <c:numCache>
                <c:formatCode>0</c:formatCode>
                <c:ptCount val="63"/>
                <c:pt idx="0">
                  <c:v>156.11836500000001</c:v>
                </c:pt>
                <c:pt idx="1">
                  <c:v>-99</c:v>
                </c:pt>
                <c:pt idx="2">
                  <c:v>267.85525500000006</c:v>
                </c:pt>
                <c:pt idx="3">
                  <c:v>-99</c:v>
                </c:pt>
                <c:pt idx="4">
                  <c:v>-99</c:v>
                </c:pt>
                <c:pt idx="5">
                  <c:v>-99</c:v>
                </c:pt>
                <c:pt idx="6">
                  <c:v>3536.4203550000002</c:v>
                </c:pt>
                <c:pt idx="7">
                  <c:v>336.80269499999997</c:v>
                </c:pt>
                <c:pt idx="8">
                  <c:v>147.81544500000001</c:v>
                </c:pt>
                <c:pt idx="9">
                  <c:v>-99</c:v>
                </c:pt>
                <c:pt idx="10">
                  <c:v>325.443825</c:v>
                </c:pt>
                <c:pt idx="11">
                  <c:v>494.69242500000007</c:v>
                </c:pt>
                <c:pt idx="12">
                  <c:v>741.21700499999997</c:v>
                </c:pt>
                <c:pt idx="13">
                  <c:v>868.69480500000009</c:v>
                </c:pt>
                <c:pt idx="14">
                  <c:v>995.12833499999988</c:v>
                </c:pt>
                <c:pt idx="15">
                  <c:v>771.73141499999997</c:v>
                </c:pt>
                <c:pt idx="16">
                  <c:v>149.42335499999999</c:v>
                </c:pt>
                <c:pt idx="17">
                  <c:v>230.95327499999996</c:v>
                </c:pt>
                <c:pt idx="18">
                  <c:v>-99</c:v>
                </c:pt>
                <c:pt idx="19">
                  <c:v>888.99709499999983</c:v>
                </c:pt>
                <c:pt idx="20">
                  <c:v>1020.651975</c:v>
                </c:pt>
                <c:pt idx="21">
                  <c:v>763.83841500000005</c:v>
                </c:pt>
                <c:pt idx="22">
                  <c:v>614.58466499999997</c:v>
                </c:pt>
                <c:pt idx="23">
                  <c:v>1450.0775249999999</c:v>
                </c:pt>
                <c:pt idx="24">
                  <c:v>-99</c:v>
                </c:pt>
                <c:pt idx="25">
                  <c:v>-99</c:v>
                </c:pt>
                <c:pt idx="26">
                  <c:v>1016.936055</c:v>
                </c:pt>
                <c:pt idx="27">
                  <c:v>3321.6655649999998</c:v>
                </c:pt>
              </c:numCache>
            </c:numRef>
          </c:xVal>
          <c:yVal>
            <c:numRef>
              <c:f>'Data Entry'!$B$16:$B$78</c:f>
              <c:numCache>
                <c:formatCode>General</c:formatCode>
                <c:ptCount val="6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13</c:v>
                </c:pt>
                <c:pt idx="11">
                  <c:v>16</c:v>
                </c:pt>
                <c:pt idx="12">
                  <c:v>19</c:v>
                </c:pt>
                <c:pt idx="13">
                  <c:v>22</c:v>
                </c:pt>
                <c:pt idx="14">
                  <c:v>25</c:v>
                </c:pt>
                <c:pt idx="15">
                  <c:v>28</c:v>
                </c:pt>
                <c:pt idx="16">
                  <c:v>31</c:v>
                </c:pt>
                <c:pt idx="17">
                  <c:v>34</c:v>
                </c:pt>
                <c:pt idx="18">
                  <c:v>37</c:v>
                </c:pt>
                <c:pt idx="19">
                  <c:v>40</c:v>
                </c:pt>
                <c:pt idx="20">
                  <c:v>43</c:v>
                </c:pt>
                <c:pt idx="21">
                  <c:v>46</c:v>
                </c:pt>
                <c:pt idx="22">
                  <c:v>49</c:v>
                </c:pt>
                <c:pt idx="23">
                  <c:v>52</c:v>
                </c:pt>
                <c:pt idx="24">
                  <c:v>55</c:v>
                </c:pt>
                <c:pt idx="25">
                  <c:v>58</c:v>
                </c:pt>
                <c:pt idx="26">
                  <c:v>61</c:v>
                </c:pt>
                <c:pt idx="27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BAF-4DF6-8929-CC1B2544FA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840784"/>
        <c:axId val="204841168"/>
      </c:scatterChart>
      <c:valAx>
        <c:axId val="204840784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Su (psf)</a:t>
                </a:r>
              </a:p>
            </c:rich>
          </c:tx>
          <c:layout>
            <c:manualLayout>
              <c:xMode val="edge"/>
              <c:yMode val="edge"/>
              <c:x val="0.3849223013789943"/>
              <c:y val="1.5290519877675841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4841168"/>
        <c:crosses val="autoZero"/>
        <c:crossBetween val="midCat"/>
      </c:valAx>
      <c:valAx>
        <c:axId val="204841168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20484078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888930550347872"/>
          <c:y val="0.90978721696485176"/>
          <c:w val="0.73016164646085913"/>
          <c:h val="8.562707184537710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73170731707318"/>
          <c:y val="0.10550474469721291"/>
          <c:w val="0.68292682926829273"/>
          <c:h val="0.85627039174549613"/>
        </c:manualLayout>
      </c:layout>
      <c:scatterChart>
        <c:scatterStyle val="lineMarker"/>
        <c:varyColors val="0"/>
        <c:ser>
          <c:idx val="0"/>
          <c:order val="0"/>
          <c:tx>
            <c:v>Marchetti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Entry'!$V$16:$V$78</c:f>
              <c:numCache>
                <c:formatCode>0.0</c:formatCode>
                <c:ptCount val="63"/>
                <c:pt idx="0">
                  <c:v>-99</c:v>
                </c:pt>
                <c:pt idx="1">
                  <c:v>40.441214845769466</c:v>
                </c:pt>
                <c:pt idx="2">
                  <c:v>-99</c:v>
                </c:pt>
                <c:pt idx="3">
                  <c:v>39.857899829106586</c:v>
                </c:pt>
                <c:pt idx="4">
                  <c:v>37.834839414330482</c:v>
                </c:pt>
                <c:pt idx="5">
                  <c:v>35.878323922370733</c:v>
                </c:pt>
                <c:pt idx="6">
                  <c:v>-99</c:v>
                </c:pt>
                <c:pt idx="7">
                  <c:v>-99</c:v>
                </c:pt>
                <c:pt idx="8">
                  <c:v>-99</c:v>
                </c:pt>
                <c:pt idx="9">
                  <c:v>36.186093173679481</c:v>
                </c:pt>
                <c:pt idx="10">
                  <c:v>-99</c:v>
                </c:pt>
                <c:pt idx="11">
                  <c:v>-99</c:v>
                </c:pt>
                <c:pt idx="12">
                  <c:v>-99</c:v>
                </c:pt>
                <c:pt idx="13">
                  <c:v>-99</c:v>
                </c:pt>
                <c:pt idx="14">
                  <c:v>-99</c:v>
                </c:pt>
                <c:pt idx="15">
                  <c:v>-99</c:v>
                </c:pt>
                <c:pt idx="16">
                  <c:v>-99</c:v>
                </c:pt>
                <c:pt idx="17">
                  <c:v>-99</c:v>
                </c:pt>
                <c:pt idx="18">
                  <c:v>30.507619056737905</c:v>
                </c:pt>
                <c:pt idx="19">
                  <c:v>-99</c:v>
                </c:pt>
                <c:pt idx="20">
                  <c:v>-99</c:v>
                </c:pt>
                <c:pt idx="21">
                  <c:v>-99</c:v>
                </c:pt>
                <c:pt idx="22">
                  <c:v>-99</c:v>
                </c:pt>
                <c:pt idx="23">
                  <c:v>-99</c:v>
                </c:pt>
                <c:pt idx="24">
                  <c:v>32.59497068248794</c:v>
                </c:pt>
                <c:pt idx="25">
                  <c:v>33.140818551877572</c:v>
                </c:pt>
                <c:pt idx="26">
                  <c:v>-99</c:v>
                </c:pt>
                <c:pt idx="27">
                  <c:v>-99</c:v>
                </c:pt>
              </c:numCache>
            </c:numRef>
          </c:xVal>
          <c:yVal>
            <c:numRef>
              <c:f>'Data Entry'!$B$16:$B$78</c:f>
              <c:numCache>
                <c:formatCode>General</c:formatCode>
                <c:ptCount val="6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13</c:v>
                </c:pt>
                <c:pt idx="11">
                  <c:v>16</c:v>
                </c:pt>
                <c:pt idx="12">
                  <c:v>19</c:v>
                </c:pt>
                <c:pt idx="13">
                  <c:v>22</c:v>
                </c:pt>
                <c:pt idx="14">
                  <c:v>25</c:v>
                </c:pt>
                <c:pt idx="15">
                  <c:v>28</c:v>
                </c:pt>
                <c:pt idx="16">
                  <c:v>31</c:v>
                </c:pt>
                <c:pt idx="17">
                  <c:v>34</c:v>
                </c:pt>
                <c:pt idx="18">
                  <c:v>37</c:v>
                </c:pt>
                <c:pt idx="19">
                  <c:v>40</c:v>
                </c:pt>
                <c:pt idx="20">
                  <c:v>43</c:v>
                </c:pt>
                <c:pt idx="21">
                  <c:v>46</c:v>
                </c:pt>
                <c:pt idx="22">
                  <c:v>49</c:v>
                </c:pt>
                <c:pt idx="23">
                  <c:v>52</c:v>
                </c:pt>
                <c:pt idx="24">
                  <c:v>55</c:v>
                </c:pt>
                <c:pt idx="25">
                  <c:v>58</c:v>
                </c:pt>
                <c:pt idx="26">
                  <c:v>61</c:v>
                </c:pt>
                <c:pt idx="27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D9-4F71-AFEC-6B4745C079DE}"/>
            </c:ext>
          </c:extLst>
        </c:ser>
        <c:ser>
          <c:idx val="1"/>
          <c:order val="1"/>
          <c:tx>
            <c:v>Campanella &amp; Robertson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Entry'!$W$16:$W$78</c:f>
              <c:numCache>
                <c:formatCode>0.0</c:formatCode>
                <c:ptCount val="63"/>
                <c:pt idx="0">
                  <c:v>-99</c:v>
                </c:pt>
                <c:pt idx="1">
                  <c:v>41.29305651203282</c:v>
                </c:pt>
                <c:pt idx="2">
                  <c:v>-99</c:v>
                </c:pt>
                <c:pt idx="3">
                  <c:v>41.008628200322995</c:v>
                </c:pt>
                <c:pt idx="4">
                  <c:v>40.025874958348588</c:v>
                </c:pt>
                <c:pt idx="5">
                  <c:v>39.050745079106129</c:v>
                </c:pt>
                <c:pt idx="6">
                  <c:v>-99</c:v>
                </c:pt>
                <c:pt idx="7">
                  <c:v>-99</c:v>
                </c:pt>
                <c:pt idx="8">
                  <c:v>-99</c:v>
                </c:pt>
                <c:pt idx="9">
                  <c:v>39.207570602665641</c:v>
                </c:pt>
                <c:pt idx="10">
                  <c:v>-99</c:v>
                </c:pt>
                <c:pt idx="11">
                  <c:v>-99</c:v>
                </c:pt>
                <c:pt idx="12">
                  <c:v>-99</c:v>
                </c:pt>
                <c:pt idx="13">
                  <c:v>-99</c:v>
                </c:pt>
                <c:pt idx="14">
                  <c:v>-99</c:v>
                </c:pt>
                <c:pt idx="15">
                  <c:v>-99</c:v>
                </c:pt>
                <c:pt idx="16">
                  <c:v>-99</c:v>
                </c:pt>
                <c:pt idx="17">
                  <c:v>-99</c:v>
                </c:pt>
                <c:pt idx="18">
                  <c:v>35.688861400035712</c:v>
                </c:pt>
                <c:pt idx="19">
                  <c:v>-99</c:v>
                </c:pt>
                <c:pt idx="20">
                  <c:v>-99</c:v>
                </c:pt>
                <c:pt idx="21">
                  <c:v>-99</c:v>
                </c:pt>
                <c:pt idx="22">
                  <c:v>-99</c:v>
                </c:pt>
                <c:pt idx="23">
                  <c:v>-99</c:v>
                </c:pt>
                <c:pt idx="24">
                  <c:v>37.20636347485113</c:v>
                </c:pt>
                <c:pt idx="25">
                  <c:v>37.544179737790166</c:v>
                </c:pt>
                <c:pt idx="26">
                  <c:v>-99</c:v>
                </c:pt>
                <c:pt idx="27">
                  <c:v>-99</c:v>
                </c:pt>
              </c:numCache>
            </c:numRef>
          </c:xVal>
          <c:yVal>
            <c:numRef>
              <c:f>'Data Entry'!$B$16:$B$78</c:f>
              <c:numCache>
                <c:formatCode>General</c:formatCode>
                <c:ptCount val="6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13</c:v>
                </c:pt>
                <c:pt idx="11">
                  <c:v>16</c:v>
                </c:pt>
                <c:pt idx="12">
                  <c:v>19</c:v>
                </c:pt>
                <c:pt idx="13">
                  <c:v>22</c:v>
                </c:pt>
                <c:pt idx="14">
                  <c:v>25</c:v>
                </c:pt>
                <c:pt idx="15">
                  <c:v>28</c:v>
                </c:pt>
                <c:pt idx="16">
                  <c:v>31</c:v>
                </c:pt>
                <c:pt idx="17">
                  <c:v>34</c:v>
                </c:pt>
                <c:pt idx="18">
                  <c:v>37</c:v>
                </c:pt>
                <c:pt idx="19">
                  <c:v>40</c:v>
                </c:pt>
                <c:pt idx="20">
                  <c:v>43</c:v>
                </c:pt>
                <c:pt idx="21">
                  <c:v>46</c:v>
                </c:pt>
                <c:pt idx="22">
                  <c:v>49</c:v>
                </c:pt>
                <c:pt idx="23">
                  <c:v>52</c:v>
                </c:pt>
                <c:pt idx="24">
                  <c:v>55</c:v>
                </c:pt>
                <c:pt idx="25">
                  <c:v>58</c:v>
                </c:pt>
                <c:pt idx="26">
                  <c:v>61</c:v>
                </c:pt>
                <c:pt idx="27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5D9-4F71-AFEC-6B4745C079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859192"/>
        <c:axId val="205359536"/>
      </c:scatterChart>
      <c:valAx>
        <c:axId val="204859192"/>
        <c:scaling>
          <c:orientation val="minMax"/>
          <c:max val="45"/>
          <c:min val="15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200" b="1" i="0" u="none" strike="noStrike" baseline="0">
                    <a:solidFill>
                      <a:srgbClr val="000000"/>
                    </a:solidFill>
                    <a:latin typeface="Symbol"/>
                  </a:rPr>
                  <a:t>f</a:t>
                </a:r>
                <a:r>
                  <a:rPr lang="en-US" sz="12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' (deg)</a:t>
                </a:r>
              </a:p>
            </c:rich>
          </c:tx>
          <c:layout>
            <c:manualLayout>
              <c:xMode val="edge"/>
              <c:yMode val="edge"/>
              <c:x val="0.32317073170731708"/>
              <c:y val="7.645259938837920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5359536"/>
        <c:crosses val="autoZero"/>
        <c:crossBetween val="midCat"/>
        <c:majorUnit val="10"/>
        <c:minorUnit val="5"/>
      </c:valAx>
      <c:valAx>
        <c:axId val="205359536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20485919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2804878048780488"/>
          <c:y val="0.87920617720950012"/>
          <c:w val="0.77439024390243905"/>
          <c:h val="0.1162081116007287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10</xdr:row>
      <xdr:rowOff>19050</xdr:rowOff>
    </xdr:from>
    <xdr:to>
      <xdr:col>4</xdr:col>
      <xdr:colOff>495300</xdr:colOff>
      <xdr:row>48</xdr:row>
      <xdr:rowOff>114300</xdr:rowOff>
    </xdr:to>
    <xdr:graphicFrame macro="">
      <xdr:nvGraphicFramePr>
        <xdr:cNvPr id="2108" name="Chart 1">
          <a:extLst>
            <a:ext uri="{FF2B5EF4-FFF2-40B4-BE49-F238E27FC236}">
              <a16:creationId xmlns:a16="http://schemas.microsoft.com/office/drawing/2014/main" id="{00000000-0008-0000-0100-00003C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495300</xdr:colOff>
      <xdr:row>10</xdr:row>
      <xdr:rowOff>19050</xdr:rowOff>
    </xdr:from>
    <xdr:to>
      <xdr:col>8</xdr:col>
      <xdr:colOff>466725</xdr:colOff>
      <xdr:row>48</xdr:row>
      <xdr:rowOff>114300</xdr:rowOff>
    </xdr:to>
    <xdr:graphicFrame macro="">
      <xdr:nvGraphicFramePr>
        <xdr:cNvPr id="2109" name="Chart 3">
          <a:extLst>
            <a:ext uri="{FF2B5EF4-FFF2-40B4-BE49-F238E27FC236}">
              <a16:creationId xmlns:a16="http://schemas.microsoft.com/office/drawing/2014/main" id="{00000000-0008-0000-0100-00003D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95250</xdr:colOff>
      <xdr:row>10</xdr:row>
      <xdr:rowOff>19050</xdr:rowOff>
    </xdr:from>
    <xdr:to>
      <xdr:col>17</xdr:col>
      <xdr:colOff>495300</xdr:colOff>
      <xdr:row>48</xdr:row>
      <xdr:rowOff>95250</xdr:rowOff>
    </xdr:to>
    <xdr:graphicFrame macro="">
      <xdr:nvGraphicFramePr>
        <xdr:cNvPr id="2110" name="Chart 4">
          <a:extLst>
            <a:ext uri="{FF2B5EF4-FFF2-40B4-BE49-F238E27FC236}">
              <a16:creationId xmlns:a16="http://schemas.microsoft.com/office/drawing/2014/main" id="{00000000-0008-0000-0100-00003E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457200</xdr:colOff>
      <xdr:row>10</xdr:row>
      <xdr:rowOff>19050</xdr:rowOff>
    </xdr:from>
    <xdr:to>
      <xdr:col>12</xdr:col>
      <xdr:colOff>419100</xdr:colOff>
      <xdr:row>48</xdr:row>
      <xdr:rowOff>95250</xdr:rowOff>
    </xdr:to>
    <xdr:graphicFrame macro="">
      <xdr:nvGraphicFramePr>
        <xdr:cNvPr id="2111" name="Chart 5">
          <a:extLst>
            <a:ext uri="{FF2B5EF4-FFF2-40B4-BE49-F238E27FC236}">
              <a16:creationId xmlns:a16="http://schemas.microsoft.com/office/drawing/2014/main" id="{00000000-0008-0000-0100-00003F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409575</xdr:colOff>
      <xdr:row>10</xdr:row>
      <xdr:rowOff>19050</xdr:rowOff>
    </xdr:from>
    <xdr:to>
      <xdr:col>15</xdr:col>
      <xdr:colOff>142875</xdr:colOff>
      <xdr:row>48</xdr:row>
      <xdr:rowOff>95250</xdr:rowOff>
    </xdr:to>
    <xdr:graphicFrame macro="">
      <xdr:nvGraphicFramePr>
        <xdr:cNvPr id="2112" name="Chart 6">
          <a:extLst>
            <a:ext uri="{FF2B5EF4-FFF2-40B4-BE49-F238E27FC236}">
              <a16:creationId xmlns:a16="http://schemas.microsoft.com/office/drawing/2014/main" id="{00000000-0008-0000-0100-000040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352425</xdr:colOff>
      <xdr:row>1</xdr:row>
      <xdr:rowOff>28575</xdr:rowOff>
    </xdr:from>
    <xdr:to>
      <xdr:col>3</xdr:col>
      <xdr:colOff>314325</xdr:colOff>
      <xdr:row>6</xdr:row>
      <xdr:rowOff>28575</xdr:rowOff>
    </xdr:to>
    <xdr:pic>
      <xdr:nvPicPr>
        <xdr:cNvPr id="2113" name="Picture 9" descr="smelogo">
          <a:extLst>
            <a:ext uri="{FF2B5EF4-FFF2-40B4-BE49-F238E27FC236}">
              <a16:creationId xmlns:a16="http://schemas.microsoft.com/office/drawing/2014/main" id="{00000000-0008-0000-01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0500"/>
          <a:ext cx="179070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180975</xdr:colOff>
      <xdr:row>41</xdr:row>
      <xdr:rowOff>0</xdr:rowOff>
    </xdr:from>
    <xdr:to>
      <xdr:col>1</xdr:col>
      <xdr:colOff>381000</xdr:colOff>
      <xdr:row>43</xdr:row>
      <xdr:rowOff>114300</xdr:rowOff>
    </xdr:to>
    <xdr:sp macro="" textlink="">
      <xdr:nvSpPr>
        <xdr:cNvPr id="2059" name="Text Box 11">
          <a:extLst>
            <a:ext uri="{FF2B5EF4-FFF2-40B4-BE49-F238E27FC236}">
              <a16:creationId xmlns:a16="http://schemas.microsoft.com/office/drawing/2014/main" id="{00000000-0008-0000-0100-00000B080000}"/>
            </a:ext>
          </a:extLst>
        </xdr:cNvPr>
        <xdr:cNvSpPr txBox="1">
          <a:spLocks noChangeArrowheads="1"/>
        </xdr:cNvSpPr>
      </xdr:nvSpPr>
      <xdr:spPr bwMode="auto">
        <a:xfrm>
          <a:off x="790575" y="6705600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clay</a:t>
          </a:r>
        </a:p>
      </xdr:txBody>
    </xdr:sp>
    <xdr:clientData/>
  </xdr:twoCellAnchor>
  <xdr:twoCellAnchor>
    <xdr:from>
      <xdr:col>2</xdr:col>
      <xdr:colOff>314325</xdr:colOff>
      <xdr:row>41</xdr:row>
      <xdr:rowOff>9525</xdr:rowOff>
    </xdr:from>
    <xdr:to>
      <xdr:col>2</xdr:col>
      <xdr:colOff>571500</xdr:colOff>
      <xdr:row>45</xdr:row>
      <xdr:rowOff>114300</xdr:rowOff>
    </xdr:to>
    <xdr:sp macro="" textlink="">
      <xdr:nvSpPr>
        <xdr:cNvPr id="2060" name="Text Box 12">
          <a:extLst>
            <a:ext uri="{FF2B5EF4-FFF2-40B4-BE49-F238E27FC236}">
              <a16:creationId xmlns:a16="http://schemas.microsoft.com/office/drawing/2014/main" id="{00000000-0008-0000-0100-00000C080000}"/>
            </a:ext>
          </a:extLst>
        </xdr:cNvPr>
        <xdr:cNvSpPr txBox="1">
          <a:spLocks noChangeArrowheads="1"/>
        </xdr:cNvSpPr>
      </xdr:nvSpPr>
      <xdr:spPr bwMode="auto">
        <a:xfrm>
          <a:off x="1533525" y="6715125"/>
          <a:ext cx="2571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silty sand</a:t>
          </a:r>
        </a:p>
      </xdr:txBody>
    </xdr:sp>
    <xdr:clientData/>
  </xdr:twoCellAnchor>
  <xdr:twoCellAnchor>
    <xdr:from>
      <xdr:col>1</xdr:col>
      <xdr:colOff>457200</xdr:colOff>
      <xdr:row>41</xdr:row>
      <xdr:rowOff>38100</xdr:rowOff>
    </xdr:from>
    <xdr:to>
      <xdr:col>2</xdr:col>
      <xdr:colOff>47625</xdr:colOff>
      <xdr:row>43</xdr:row>
      <xdr:rowOff>152400</xdr:rowOff>
    </xdr:to>
    <xdr:sp macro="" textlink="">
      <xdr:nvSpPr>
        <xdr:cNvPr id="2061" name="Text Box 13">
          <a:extLst>
            <a:ext uri="{FF2B5EF4-FFF2-40B4-BE49-F238E27FC236}">
              <a16:creationId xmlns:a16="http://schemas.microsoft.com/office/drawing/2014/main" id="{00000000-0008-0000-0100-00000D080000}"/>
            </a:ext>
          </a:extLst>
        </xdr:cNvPr>
        <xdr:cNvSpPr txBox="1">
          <a:spLocks noChangeArrowheads="1"/>
        </xdr:cNvSpPr>
      </xdr:nvSpPr>
      <xdr:spPr bwMode="auto">
        <a:xfrm>
          <a:off x="1066800" y="6743700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</a:t>
          </a:r>
        </a:p>
      </xdr:txBody>
    </xdr:sp>
    <xdr:clientData/>
  </xdr:twoCellAnchor>
  <xdr:twoCellAnchor>
    <xdr:from>
      <xdr:col>3</xdr:col>
      <xdr:colOff>371475</xdr:colOff>
      <xdr:row>41</xdr:row>
      <xdr:rowOff>9525</xdr:rowOff>
    </xdr:from>
    <xdr:to>
      <xdr:col>3</xdr:col>
      <xdr:colOff>571500</xdr:colOff>
      <xdr:row>43</xdr:row>
      <xdr:rowOff>123825</xdr:rowOff>
    </xdr:to>
    <xdr:sp macro="" textlink="">
      <xdr:nvSpPr>
        <xdr:cNvPr id="2062" name="Text Box 14">
          <a:extLst>
            <a:ext uri="{FF2B5EF4-FFF2-40B4-BE49-F238E27FC236}">
              <a16:creationId xmlns:a16="http://schemas.microsoft.com/office/drawing/2014/main" id="{00000000-0008-0000-0100-00000E080000}"/>
            </a:ext>
          </a:extLst>
        </xdr:cNvPr>
        <xdr:cNvSpPr txBox="1">
          <a:spLocks noChangeArrowheads="1"/>
        </xdr:cNvSpPr>
      </xdr:nvSpPr>
      <xdr:spPr bwMode="auto">
        <a:xfrm>
          <a:off x="2200275" y="6715125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sand</a:t>
          </a:r>
        </a:p>
      </xdr:txBody>
    </xdr:sp>
    <xdr:clientData/>
  </xdr:twoCellAnchor>
  <xdr:twoCellAnchor>
    <xdr:from>
      <xdr:col>0</xdr:col>
      <xdr:colOff>133350</xdr:colOff>
      <xdr:row>9</xdr:row>
      <xdr:rowOff>152400</xdr:rowOff>
    </xdr:from>
    <xdr:to>
      <xdr:col>17</xdr:col>
      <xdr:colOff>514350</xdr:colOff>
      <xdr:row>48</xdr:row>
      <xdr:rowOff>133350</xdr:rowOff>
    </xdr:to>
    <xdr:sp macro="" textlink="">
      <xdr:nvSpPr>
        <xdr:cNvPr id="2118" name="Rectangle 15">
          <a:extLst>
            <a:ext uri="{FF2B5EF4-FFF2-40B4-BE49-F238E27FC236}">
              <a16:creationId xmlns:a16="http://schemas.microsoft.com/office/drawing/2014/main" id="{00000000-0008-0000-0100-000046080000}"/>
            </a:ext>
          </a:extLst>
        </xdr:cNvPr>
        <xdr:cNvSpPr>
          <a:spLocks noChangeArrowheads="1"/>
        </xdr:cNvSpPr>
      </xdr:nvSpPr>
      <xdr:spPr bwMode="auto">
        <a:xfrm>
          <a:off x="133350" y="1676400"/>
          <a:ext cx="10744200" cy="6296025"/>
        </a:xfrm>
        <a:prstGeom prst="rect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C55"/>
  <sheetViews>
    <sheetView topLeftCell="A19" workbookViewId="0">
      <selection activeCell="D44" sqref="D44"/>
    </sheetView>
  </sheetViews>
  <sheetFormatPr defaultRowHeight="13.2" x14ac:dyDescent="0.25"/>
  <cols>
    <col min="3" max="3" width="10.77734375" customWidth="1"/>
    <col min="23" max="23" width="8.5546875" bestFit="1" customWidth="1"/>
  </cols>
  <sheetData>
    <row r="2" spans="1:29" ht="17.399999999999999" x14ac:dyDescent="0.3">
      <c r="A2" s="1" t="s">
        <v>59</v>
      </c>
    </row>
    <row r="3" spans="1:29" x14ac:dyDescent="0.25">
      <c r="A3" s="2"/>
      <c r="J3" t="s">
        <v>5</v>
      </c>
      <c r="L3" t="s">
        <v>6</v>
      </c>
      <c r="N3" s="8" t="s">
        <v>18</v>
      </c>
      <c r="O3" s="11">
        <v>0</v>
      </c>
      <c r="P3" t="s">
        <v>19</v>
      </c>
    </row>
    <row r="4" spans="1:29" x14ac:dyDescent="0.25">
      <c r="C4" s="3" t="s">
        <v>0</v>
      </c>
      <c r="D4" s="4" t="s">
        <v>61</v>
      </c>
      <c r="J4" s="9" t="s">
        <v>8</v>
      </c>
      <c r="K4" s="11">
        <v>0.2</v>
      </c>
      <c r="L4" s="9" t="s">
        <v>8</v>
      </c>
      <c r="M4" s="11">
        <v>0.3</v>
      </c>
    </row>
    <row r="5" spans="1:29" x14ac:dyDescent="0.25">
      <c r="C5" s="3" t="s">
        <v>1</v>
      </c>
      <c r="D5" s="4" t="s">
        <v>62</v>
      </c>
      <c r="J5" s="9" t="s">
        <v>9</v>
      </c>
      <c r="K5" s="11">
        <v>0.7</v>
      </c>
      <c r="L5" s="9" t="s">
        <v>9</v>
      </c>
      <c r="M5" s="11">
        <v>0.7</v>
      </c>
    </row>
    <row r="6" spans="1:29" x14ac:dyDescent="0.25">
      <c r="C6" s="3" t="s">
        <v>2</v>
      </c>
      <c r="D6" s="4" t="s">
        <v>63</v>
      </c>
    </row>
    <row r="7" spans="1:29" x14ac:dyDescent="0.25">
      <c r="C7" s="3" t="s">
        <v>3</v>
      </c>
      <c r="D7" s="5">
        <v>44987</v>
      </c>
      <c r="K7" t="s">
        <v>7</v>
      </c>
    </row>
    <row r="8" spans="1:29" x14ac:dyDescent="0.25">
      <c r="C8" s="3" t="s">
        <v>4</v>
      </c>
      <c r="D8" s="6" t="s">
        <v>64</v>
      </c>
      <c r="K8" s="9" t="s">
        <v>8</v>
      </c>
      <c r="L8" s="12">
        <f>(K4+M4)/2</f>
        <v>0.25</v>
      </c>
    </row>
    <row r="9" spans="1:29" x14ac:dyDescent="0.25">
      <c r="C9" s="3" t="s">
        <v>58</v>
      </c>
      <c r="D9" s="4">
        <v>7</v>
      </c>
      <c r="K9" s="9" t="s">
        <v>9</v>
      </c>
      <c r="L9" s="12">
        <f>(K5+M5)/2</f>
        <v>0.7</v>
      </c>
    </row>
    <row r="10" spans="1:29" x14ac:dyDescent="0.25">
      <c r="C10" s="3" t="s">
        <v>23</v>
      </c>
      <c r="D10" s="4">
        <v>105</v>
      </c>
      <c r="E10" s="7"/>
      <c r="H10" s="8" t="s">
        <v>41</v>
      </c>
      <c r="I10" s="24">
        <v>62</v>
      </c>
      <c r="J10" t="s">
        <v>42</v>
      </c>
    </row>
    <row r="11" spans="1:29" x14ac:dyDescent="0.25">
      <c r="C11" s="3" t="s">
        <v>24</v>
      </c>
      <c r="D11" s="4">
        <v>62.4</v>
      </c>
    </row>
    <row r="14" spans="1:29" ht="15.6" x14ac:dyDescent="0.35">
      <c r="B14" s="10" t="s">
        <v>10</v>
      </c>
      <c r="C14" s="10" t="s">
        <v>12</v>
      </c>
      <c r="D14" s="10" t="s">
        <v>13</v>
      </c>
      <c r="E14" s="10" t="s">
        <v>14</v>
      </c>
      <c r="F14" s="10" t="s">
        <v>16</v>
      </c>
      <c r="G14" s="10" t="s">
        <v>17</v>
      </c>
      <c r="H14" s="10" t="s">
        <v>20</v>
      </c>
      <c r="I14" s="10" t="s">
        <v>20</v>
      </c>
      <c r="J14" s="14" t="s">
        <v>26</v>
      </c>
      <c r="K14" s="14" t="s">
        <v>25</v>
      </c>
      <c r="L14" s="14" t="s">
        <v>26</v>
      </c>
      <c r="M14" s="14" t="s">
        <v>25</v>
      </c>
      <c r="P14" s="10" t="s">
        <v>28</v>
      </c>
      <c r="Q14" s="10"/>
      <c r="R14" s="10"/>
      <c r="S14" s="10"/>
      <c r="T14" s="10" t="s">
        <v>30</v>
      </c>
      <c r="U14" s="10" t="s">
        <v>30</v>
      </c>
      <c r="V14" s="14" t="s">
        <v>32</v>
      </c>
      <c r="W14" s="14" t="s">
        <v>32</v>
      </c>
      <c r="Y14" s="10" t="s">
        <v>35</v>
      </c>
      <c r="Z14" s="10" t="s">
        <v>28</v>
      </c>
      <c r="AA14" s="10" t="s">
        <v>30</v>
      </c>
      <c r="AB14" s="10" t="s">
        <v>30</v>
      </c>
      <c r="AC14" s="10" t="s">
        <v>35</v>
      </c>
    </row>
    <row r="15" spans="1:29" ht="16.2" thickBot="1" x14ac:dyDescent="0.4">
      <c r="B15" s="18" t="s">
        <v>11</v>
      </c>
      <c r="C15" s="18" t="s">
        <v>15</v>
      </c>
      <c r="D15" s="18" t="s">
        <v>15</v>
      </c>
      <c r="E15" s="18" t="s">
        <v>15</v>
      </c>
      <c r="F15" s="19"/>
      <c r="G15" s="19"/>
      <c r="H15" s="18" t="s">
        <v>21</v>
      </c>
      <c r="I15" s="18" t="s">
        <v>15</v>
      </c>
      <c r="J15" s="18" t="s">
        <v>21</v>
      </c>
      <c r="K15" s="18" t="s">
        <v>21</v>
      </c>
      <c r="L15" s="18" t="s">
        <v>15</v>
      </c>
      <c r="M15" s="18" t="s">
        <v>15</v>
      </c>
      <c r="N15" s="18" t="s">
        <v>22</v>
      </c>
      <c r="O15" s="18" t="s">
        <v>27</v>
      </c>
      <c r="P15" s="18" t="s">
        <v>15</v>
      </c>
      <c r="Q15" s="18" t="s">
        <v>31</v>
      </c>
      <c r="R15" s="18" t="s">
        <v>29</v>
      </c>
      <c r="S15" s="18" t="s">
        <v>29</v>
      </c>
      <c r="T15" s="18" t="s">
        <v>15</v>
      </c>
      <c r="U15" s="18" t="s">
        <v>15</v>
      </c>
      <c r="V15" s="18" t="s">
        <v>33</v>
      </c>
      <c r="W15" s="18" t="s">
        <v>33</v>
      </c>
      <c r="X15" s="18" t="s">
        <v>34</v>
      </c>
      <c r="Y15" s="18" t="s">
        <v>15</v>
      </c>
      <c r="Z15" s="18" t="s">
        <v>43</v>
      </c>
      <c r="AA15" s="18" t="s">
        <v>21</v>
      </c>
      <c r="AB15" s="18" t="s">
        <v>21</v>
      </c>
      <c r="AC15" s="18" t="s">
        <v>43</v>
      </c>
    </row>
    <row r="16" spans="1:29" ht="13.8" thickTop="1" x14ac:dyDescent="0.25">
      <c r="B16" s="11">
        <v>1</v>
      </c>
      <c r="C16" s="11">
        <v>0.5</v>
      </c>
      <c r="D16" s="11">
        <v>1.5</v>
      </c>
      <c r="E16" s="17"/>
      <c r="F16" s="13">
        <f>1.05*(C16-$O$3+$L$8)-0.05*(D16-$O$3-$L$9)</f>
        <v>0.74750000000000005</v>
      </c>
      <c r="G16" s="13">
        <f>D16-$O$3-$L$9</f>
        <v>0.8</v>
      </c>
      <c r="H16" s="10">
        <f t="shared" ref="H16:H30" si="0">IF(B16&gt;$D$9,(B16-$D$9)*62.4,0)</f>
        <v>0</v>
      </c>
      <c r="I16" s="13">
        <f t="shared" ref="I16:I30" si="1">H16/2088.54</f>
        <v>0</v>
      </c>
      <c r="J16" s="10">
        <f t="shared" ref="J16:J30" si="2">B16*$D$10</f>
        <v>105</v>
      </c>
      <c r="K16" s="10">
        <f>J16-H16</f>
        <v>105</v>
      </c>
      <c r="L16" s="13">
        <f>J16/2088.54</f>
        <v>5.0274354333649345E-2</v>
      </c>
      <c r="M16" s="13">
        <f>K16/2088.54</f>
        <v>5.0274354333649345E-2</v>
      </c>
      <c r="N16" s="15">
        <f>(G16-F16)/(F16-I16)</f>
        <v>7.0234113712374563E-2</v>
      </c>
      <c r="O16" s="15">
        <f>(F16-I16)/M16</f>
        <v>14.868415714285716</v>
      </c>
      <c r="P16" s="13">
        <f t="shared" ref="P16:P30" si="3">IF(F16&gt;G16,-1,34.7*(G16-F16))</f>
        <v>1.8217499999999998</v>
      </c>
      <c r="Q16" s="13">
        <f t="shared" ref="Q16:Q30" si="4">IF(O16&lt;0,-1,(O16/1.5)^0.47-0.6)</f>
        <v>2.3390130538072116</v>
      </c>
      <c r="R16" s="13">
        <f t="shared" ref="R16:R30" si="5">IF(N16&lt;1.2,0.509*(F16-I16)/M16,-1)</f>
        <v>7.568023598571429</v>
      </c>
      <c r="S16" s="13">
        <f t="shared" ref="S16:S30" si="6">IF(N16&lt;1.2,(0.5*O16)^1.56,-1)</f>
        <v>22.862627022655005</v>
      </c>
      <c r="T16" s="13">
        <f>IF(N16&lt;1.2,0.22*M16*((0.5*O16)^1.25),-1)</f>
        <v>0.13577273204819909</v>
      </c>
      <c r="U16" s="13">
        <f>IF(N16&lt;1.2,(F16-I16)/10,-1)</f>
        <v>7.4750000000000011E-2</v>
      </c>
      <c r="V16" s="15">
        <f t="shared" ref="V16:V30" si="7">IF(N16&gt;=1.2,28+14.6*LOG(O16)-2.1*(LOG(O16)^2),-99)</f>
        <v>-99</v>
      </c>
      <c r="W16" s="15">
        <f t="shared" ref="W16:W30" si="8">IF(N16&gt;=1.2,37.3*((O16-0.8)/(Q16+0.8))^0.082,-99)</f>
        <v>-99</v>
      </c>
      <c r="X16" s="13">
        <f>IF(O16&gt;10,0.32+2.18*LOG(O16),IF(N16&lt;=0.6,0.14+2.36*LOG(O16),IF(N16&gt;=3,0.5+2*LOG(O16),(0.14+0.15*(N16-0.6)+(2.5-(0.14+0.15*(N16-0.6)))*LOG(O16)))))</f>
        <v>2.8755370356970174</v>
      </c>
      <c r="Y16" s="15">
        <f>IF(X16&lt;0.85,0.85*P16,X16*P16)</f>
        <v>5.2385095947810409</v>
      </c>
      <c r="Z16" s="15">
        <f>P16*2088.54/1000</f>
        <v>3.8047977449999992</v>
      </c>
      <c r="AA16" s="16">
        <f t="shared" ref="AA16:AA30" si="9">IF(T16=-1,-99,T16*2088.54)</f>
        <v>283.56678179194574</v>
      </c>
      <c r="AB16" s="16">
        <f t="shared" ref="AB16:AB30" si="10">IF(U16=-1,-99,U16*2088.54)</f>
        <v>156.11836500000001</v>
      </c>
      <c r="AC16" s="15">
        <f>Y16*2088.54/1000</f>
        <v>10.940836829083995</v>
      </c>
    </row>
    <row r="17" spans="2:29" x14ac:dyDescent="0.25">
      <c r="B17" s="20">
        <v>2</v>
      </c>
      <c r="C17" s="11">
        <v>0.8</v>
      </c>
      <c r="D17" s="11">
        <v>2.9</v>
      </c>
      <c r="E17" s="17"/>
      <c r="F17" s="13">
        <f t="shared" ref="F17:F30" si="11">1.05*(C17-$O$3+$L$8)-0.05*(D17-$O$3-$L$9)</f>
        <v>0.99250000000000005</v>
      </c>
      <c r="G17" s="13">
        <f t="shared" ref="G17:G30" si="12">D17-$O$3-$L$9</f>
        <v>2.2000000000000002</v>
      </c>
      <c r="H17" s="10">
        <f t="shared" si="0"/>
        <v>0</v>
      </c>
      <c r="I17" s="13">
        <f t="shared" si="1"/>
        <v>0</v>
      </c>
      <c r="J17" s="10">
        <f t="shared" si="2"/>
        <v>210</v>
      </c>
      <c r="K17" s="10">
        <f t="shared" ref="K17:K30" si="13">J17-H17</f>
        <v>210</v>
      </c>
      <c r="L17" s="13">
        <f t="shared" ref="L17:L30" si="14">J17/2088.54</f>
        <v>0.10054870866729869</v>
      </c>
      <c r="M17" s="13">
        <f t="shared" ref="M17:M30" si="15">K17/2088.54</f>
        <v>0.10054870866729869</v>
      </c>
      <c r="N17" s="15">
        <f t="shared" ref="N17:N30" si="16">(G17-F17)/(F17-I17)</f>
        <v>1.2166246851385389</v>
      </c>
      <c r="O17" s="15">
        <f t="shared" ref="O17:O30" si="17">(F17-I17)/M17</f>
        <v>9.8708378571428579</v>
      </c>
      <c r="P17" s="13">
        <f t="shared" si="3"/>
        <v>41.900250000000007</v>
      </c>
      <c r="Q17" s="13">
        <f t="shared" si="4"/>
        <v>1.8242840085188838</v>
      </c>
      <c r="R17" s="13">
        <f t="shared" si="5"/>
        <v>-1</v>
      </c>
      <c r="S17" s="13">
        <f t="shared" si="6"/>
        <v>-1</v>
      </c>
      <c r="T17" s="13">
        <f t="shared" ref="T17:T30" si="18">IF(N17&lt;1.2,0.22*M17*((0.5*O17)^1.25),-1)</f>
        <v>-1</v>
      </c>
      <c r="U17" s="13">
        <f t="shared" ref="U17:U30" si="19">IF(N17&lt;1.2,(F17-I17)/10,-1)</f>
        <v>-1</v>
      </c>
      <c r="V17" s="15">
        <f t="shared" si="7"/>
        <v>40.441214845769466</v>
      </c>
      <c r="W17" s="15">
        <f t="shared" si="8"/>
        <v>41.29305651203282</v>
      </c>
      <c r="X17" s="13">
        <f t="shared" ref="X17:X30" si="20">IF(O17&gt;10,0.32+2.18*LOG(O17),IF(N17&lt;=0.6,0.14+2.36*LOG(O17),IF(N17&gt;=3,0.5+2*LOG(O17),(0.14+0.15*(N17-0.6)+(2.5-(0.14+0.15*(N17-0.6)))*LOG(O17)))))</f>
        <v>2.487197700371079</v>
      </c>
      <c r="Y17" s="15">
        <f t="shared" ref="Y17:Y30" si="21">IF(X17&lt;0.85,0.85*P17,X17*P17)</f>
        <v>104.21420544497332</v>
      </c>
      <c r="Z17" s="15">
        <f t="shared" ref="Z17:Z30" si="22">P17*2088.54/1000</f>
        <v>87.510348135000001</v>
      </c>
      <c r="AA17" s="16">
        <f t="shared" si="9"/>
        <v>-99</v>
      </c>
      <c r="AB17" s="16">
        <f t="shared" si="10"/>
        <v>-99</v>
      </c>
      <c r="AC17" s="15">
        <f t="shared" ref="AC17:AC30" si="23">Y17*2088.54/1000</f>
        <v>217.65553664004457</v>
      </c>
    </row>
    <row r="18" spans="2:29" x14ac:dyDescent="0.25">
      <c r="B18" s="11">
        <v>3</v>
      </c>
      <c r="C18" s="11">
        <v>1.1000000000000001</v>
      </c>
      <c r="D18" s="11">
        <v>3.4</v>
      </c>
      <c r="E18" s="17"/>
      <c r="F18" s="13">
        <f t="shared" si="11"/>
        <v>1.2825000000000002</v>
      </c>
      <c r="G18" s="13">
        <f t="shared" si="12"/>
        <v>2.7</v>
      </c>
      <c r="H18" s="10">
        <f t="shared" si="0"/>
        <v>0</v>
      </c>
      <c r="I18" s="13">
        <f t="shared" si="1"/>
        <v>0</v>
      </c>
      <c r="J18" s="10">
        <f t="shared" si="2"/>
        <v>315</v>
      </c>
      <c r="K18" s="10">
        <f t="shared" si="13"/>
        <v>315</v>
      </c>
      <c r="L18" s="13">
        <f t="shared" si="14"/>
        <v>0.15082306300094803</v>
      </c>
      <c r="M18" s="13">
        <f t="shared" si="15"/>
        <v>0.15082306300094803</v>
      </c>
      <c r="N18" s="15">
        <f t="shared" si="16"/>
        <v>1.1052631578947367</v>
      </c>
      <c r="O18" s="15">
        <f t="shared" si="17"/>
        <v>8.5033414285714297</v>
      </c>
      <c r="P18" s="13">
        <f t="shared" si="3"/>
        <v>49.187250000000006</v>
      </c>
      <c r="Q18" s="13">
        <f t="shared" si="4"/>
        <v>1.6601862492717414</v>
      </c>
      <c r="R18" s="13">
        <f t="shared" si="5"/>
        <v>4.3282007871428583</v>
      </c>
      <c r="S18" s="13">
        <f t="shared" si="6"/>
        <v>9.5620940244812846</v>
      </c>
      <c r="T18" s="13">
        <f t="shared" si="18"/>
        <v>0.20257692026647292</v>
      </c>
      <c r="U18" s="13">
        <f t="shared" si="19"/>
        <v>0.12825000000000003</v>
      </c>
      <c r="V18" s="15">
        <f t="shared" si="7"/>
        <v>-99</v>
      </c>
      <c r="W18" s="15">
        <f t="shared" si="8"/>
        <v>-99</v>
      </c>
      <c r="X18" s="13">
        <f t="shared" si="20"/>
        <v>2.3391678627697261</v>
      </c>
      <c r="Y18" s="15">
        <f t="shared" si="21"/>
        <v>115.05723445802022</v>
      </c>
      <c r="Z18" s="15">
        <f t="shared" si="22"/>
        <v>102.72953911500001</v>
      </c>
      <c r="AA18" s="16">
        <f t="shared" si="9"/>
        <v>423.09000105333934</v>
      </c>
      <c r="AB18" s="16">
        <f t="shared" si="10"/>
        <v>267.85525500000006</v>
      </c>
      <c r="AC18" s="15">
        <f t="shared" si="23"/>
        <v>240.30163645495355</v>
      </c>
    </row>
    <row r="19" spans="2:29" x14ac:dyDescent="0.25">
      <c r="B19" s="20">
        <v>4</v>
      </c>
      <c r="C19" s="11">
        <v>1.7</v>
      </c>
      <c r="D19" s="11">
        <v>6.7</v>
      </c>
      <c r="E19" s="17"/>
      <c r="F19" s="13">
        <f t="shared" si="11"/>
        <v>1.7474999999999998</v>
      </c>
      <c r="G19" s="13">
        <f t="shared" si="12"/>
        <v>6</v>
      </c>
      <c r="H19" s="10">
        <f t="shared" si="0"/>
        <v>0</v>
      </c>
      <c r="I19" s="13">
        <f t="shared" si="1"/>
        <v>0</v>
      </c>
      <c r="J19" s="10">
        <f t="shared" si="2"/>
        <v>420</v>
      </c>
      <c r="K19" s="10">
        <f t="shared" si="13"/>
        <v>420</v>
      </c>
      <c r="L19" s="13">
        <f t="shared" si="14"/>
        <v>0.20109741733459738</v>
      </c>
      <c r="M19" s="13">
        <f t="shared" si="15"/>
        <v>0.20109741733459738</v>
      </c>
      <c r="N19" s="15">
        <f t="shared" si="16"/>
        <v>2.433476394849786</v>
      </c>
      <c r="O19" s="15">
        <f t="shared" si="17"/>
        <v>8.6898182142857134</v>
      </c>
      <c r="P19" s="13">
        <f t="shared" si="3"/>
        <v>147.56175000000002</v>
      </c>
      <c r="Q19" s="13">
        <f t="shared" si="4"/>
        <v>1.6833481408711575</v>
      </c>
      <c r="R19" s="13">
        <f t="shared" si="5"/>
        <v>-1</v>
      </c>
      <c r="S19" s="13">
        <f t="shared" si="6"/>
        <v>-1</v>
      </c>
      <c r="T19" s="13">
        <f t="shared" si="18"/>
        <v>-1</v>
      </c>
      <c r="U19" s="13">
        <f t="shared" si="19"/>
        <v>-1</v>
      </c>
      <c r="V19" s="15">
        <f t="shared" si="7"/>
        <v>39.857899829106586</v>
      </c>
      <c r="W19" s="15">
        <f t="shared" si="8"/>
        <v>41.008628200322995</v>
      </c>
      <c r="X19" s="13">
        <f t="shared" si="20"/>
        <v>2.3728386002839552</v>
      </c>
      <c r="Y19" s="15">
        <f t="shared" si="21"/>
        <v>350.14021632545098</v>
      </c>
      <c r="Z19" s="15">
        <f t="shared" si="22"/>
        <v>308.18861734500001</v>
      </c>
      <c r="AA19" s="16">
        <f t="shared" si="9"/>
        <v>-99</v>
      </c>
      <c r="AB19" s="16">
        <f t="shared" si="10"/>
        <v>-99</v>
      </c>
      <c r="AC19" s="15">
        <f t="shared" si="23"/>
        <v>731.28184740435745</v>
      </c>
    </row>
    <row r="20" spans="2:29" x14ac:dyDescent="0.25">
      <c r="B20" s="11">
        <v>5</v>
      </c>
      <c r="C20" s="11">
        <v>1.3</v>
      </c>
      <c r="D20" s="11">
        <v>4.5999999999999996</v>
      </c>
      <c r="E20" s="17"/>
      <c r="F20" s="13">
        <f t="shared" si="11"/>
        <v>1.4325000000000001</v>
      </c>
      <c r="G20" s="13">
        <f t="shared" si="12"/>
        <v>3.8999999999999995</v>
      </c>
      <c r="H20" s="10">
        <f t="shared" si="0"/>
        <v>0</v>
      </c>
      <c r="I20" s="13">
        <f t="shared" si="1"/>
        <v>0</v>
      </c>
      <c r="J20" s="10">
        <f t="shared" si="2"/>
        <v>525</v>
      </c>
      <c r="K20" s="10">
        <f t="shared" si="13"/>
        <v>525</v>
      </c>
      <c r="L20" s="13">
        <f t="shared" si="14"/>
        <v>0.2513717716682467</v>
      </c>
      <c r="M20" s="13">
        <f t="shared" si="15"/>
        <v>0.2513717716682467</v>
      </c>
      <c r="N20" s="15">
        <f t="shared" si="16"/>
        <v>1.7225130890052349</v>
      </c>
      <c r="O20" s="15">
        <f t="shared" si="17"/>
        <v>5.6987305714285723</v>
      </c>
      <c r="P20" s="13">
        <f t="shared" si="3"/>
        <v>85.62224999999998</v>
      </c>
      <c r="Q20" s="13">
        <f t="shared" si="4"/>
        <v>1.2726336659124722</v>
      </c>
      <c r="R20" s="13">
        <f t="shared" si="5"/>
        <v>-1</v>
      </c>
      <c r="S20" s="13">
        <f t="shared" si="6"/>
        <v>-1</v>
      </c>
      <c r="T20" s="13">
        <f t="shared" si="18"/>
        <v>-1</v>
      </c>
      <c r="U20" s="13">
        <f t="shared" si="19"/>
        <v>-1</v>
      </c>
      <c r="V20" s="15">
        <f t="shared" si="7"/>
        <v>37.834839414330482</v>
      </c>
      <c r="W20" s="15">
        <f t="shared" si="8"/>
        <v>40.025874958348588</v>
      </c>
      <c r="X20" s="13">
        <f t="shared" si="20"/>
        <v>1.9647577117776125</v>
      </c>
      <c r="Y20" s="15">
        <f t="shared" si="21"/>
        <v>168.22697598725065</v>
      </c>
      <c r="Z20" s="15">
        <f t="shared" si="22"/>
        <v>178.82549401499995</v>
      </c>
      <c r="AA20" s="16">
        <f t="shared" si="9"/>
        <v>-99</v>
      </c>
      <c r="AB20" s="16">
        <f t="shared" si="10"/>
        <v>-99</v>
      </c>
      <c r="AC20" s="15">
        <f t="shared" si="23"/>
        <v>351.34876842841248</v>
      </c>
    </row>
    <row r="21" spans="2:29" x14ac:dyDescent="0.25">
      <c r="B21" s="20">
        <v>6</v>
      </c>
      <c r="C21" s="11">
        <v>1</v>
      </c>
      <c r="D21" s="11">
        <v>3.5</v>
      </c>
      <c r="E21" s="17"/>
      <c r="F21" s="13">
        <f t="shared" si="11"/>
        <v>1.1725000000000001</v>
      </c>
      <c r="G21" s="13">
        <f t="shared" si="12"/>
        <v>2.8</v>
      </c>
      <c r="H21" s="10">
        <f t="shared" si="0"/>
        <v>0</v>
      </c>
      <c r="I21" s="13">
        <f t="shared" si="1"/>
        <v>0</v>
      </c>
      <c r="J21" s="10">
        <f t="shared" si="2"/>
        <v>630</v>
      </c>
      <c r="K21" s="10">
        <f t="shared" si="13"/>
        <v>630</v>
      </c>
      <c r="L21" s="13">
        <f t="shared" si="14"/>
        <v>0.30164612600189605</v>
      </c>
      <c r="M21" s="13">
        <f t="shared" si="15"/>
        <v>0.30164612600189605</v>
      </c>
      <c r="N21" s="15">
        <f t="shared" si="16"/>
        <v>1.3880597014925369</v>
      </c>
      <c r="O21" s="15">
        <f t="shared" si="17"/>
        <v>3.8870050000000003</v>
      </c>
      <c r="P21" s="13">
        <f t="shared" si="3"/>
        <v>56.474249999999998</v>
      </c>
      <c r="Q21" s="13">
        <f t="shared" si="4"/>
        <v>0.96443024991861048</v>
      </c>
      <c r="R21" s="13">
        <f t="shared" si="5"/>
        <v>-1</v>
      </c>
      <c r="S21" s="13">
        <f t="shared" si="6"/>
        <v>-1</v>
      </c>
      <c r="T21" s="13">
        <f t="shared" si="18"/>
        <v>-1</v>
      </c>
      <c r="U21" s="13">
        <f t="shared" si="19"/>
        <v>-1</v>
      </c>
      <c r="V21" s="15">
        <f t="shared" si="7"/>
        <v>35.878323922370733</v>
      </c>
      <c r="W21" s="15">
        <f t="shared" si="8"/>
        <v>39.050745079106129</v>
      </c>
      <c r="X21" s="13">
        <f t="shared" si="20"/>
        <v>1.5800028046565195</v>
      </c>
      <c r="Y21" s="15">
        <f t="shared" si="21"/>
        <v>89.229473390873451</v>
      </c>
      <c r="Z21" s="15">
        <f t="shared" si="22"/>
        <v>117.94873009499999</v>
      </c>
      <c r="AA21" s="16">
        <f t="shared" si="9"/>
        <v>-99</v>
      </c>
      <c r="AB21" s="16">
        <f t="shared" si="10"/>
        <v>-99</v>
      </c>
      <c r="AC21" s="15">
        <f t="shared" si="23"/>
        <v>186.35932435577482</v>
      </c>
    </row>
    <row r="22" spans="2:29" x14ac:dyDescent="0.25">
      <c r="B22" s="11">
        <v>7</v>
      </c>
      <c r="C22" s="11">
        <v>16</v>
      </c>
      <c r="D22" s="11">
        <v>3.3</v>
      </c>
      <c r="E22" s="17"/>
      <c r="F22" s="13">
        <f t="shared" si="11"/>
        <v>16.932500000000001</v>
      </c>
      <c r="G22" s="13">
        <f t="shared" si="12"/>
        <v>2.5999999999999996</v>
      </c>
      <c r="H22" s="10">
        <f t="shared" si="0"/>
        <v>0</v>
      </c>
      <c r="I22" s="13">
        <f t="shared" si="1"/>
        <v>0</v>
      </c>
      <c r="J22" s="10">
        <f t="shared" si="2"/>
        <v>735</v>
      </c>
      <c r="K22" s="10">
        <f t="shared" si="13"/>
        <v>735</v>
      </c>
      <c r="L22" s="13">
        <f t="shared" si="14"/>
        <v>0.3519204803355454</v>
      </c>
      <c r="M22" s="13">
        <f t="shared" si="15"/>
        <v>0.3519204803355454</v>
      </c>
      <c r="N22" s="15">
        <f t="shared" si="16"/>
        <v>-0.84644913627639162</v>
      </c>
      <c r="O22" s="15">
        <f t="shared" si="17"/>
        <v>48.114562653061228</v>
      </c>
      <c r="P22" s="13">
        <f t="shared" si="3"/>
        <v>-1</v>
      </c>
      <c r="Q22" s="13">
        <f t="shared" si="4"/>
        <v>4.5039578975177168</v>
      </c>
      <c r="R22" s="13">
        <f t="shared" si="5"/>
        <v>24.490312390408164</v>
      </c>
      <c r="S22" s="13">
        <f t="shared" si="6"/>
        <v>142.80539444250843</v>
      </c>
      <c r="T22" s="13">
        <f t="shared" si="18"/>
        <v>4.1250138034198294</v>
      </c>
      <c r="U22" s="13">
        <f t="shared" si="19"/>
        <v>1.6932500000000001</v>
      </c>
      <c r="V22" s="15">
        <f t="shared" si="7"/>
        <v>-99</v>
      </c>
      <c r="W22" s="15">
        <f t="shared" si="8"/>
        <v>-99</v>
      </c>
      <c r="X22" s="13">
        <f t="shared" si="20"/>
        <v>3.987362862740548</v>
      </c>
      <c r="Y22" s="15">
        <f t="shared" si="21"/>
        <v>-3.987362862740548</v>
      </c>
      <c r="Z22" s="15">
        <f t="shared" si="22"/>
        <v>-2.0885400000000001</v>
      </c>
      <c r="AA22" s="16">
        <f t="shared" si="9"/>
        <v>8615.2563289944501</v>
      </c>
      <c r="AB22" s="16">
        <f t="shared" si="10"/>
        <v>3536.4203550000002</v>
      </c>
      <c r="AC22" s="15">
        <f t="shared" si="23"/>
        <v>-8.3277668333481429</v>
      </c>
    </row>
    <row r="23" spans="2:29" x14ac:dyDescent="0.25">
      <c r="B23" s="20">
        <v>8</v>
      </c>
      <c r="C23" s="11">
        <v>1.4</v>
      </c>
      <c r="D23" s="11">
        <v>2.5</v>
      </c>
      <c r="E23" s="17"/>
      <c r="F23" s="13">
        <f t="shared" si="11"/>
        <v>1.6424999999999998</v>
      </c>
      <c r="G23" s="13">
        <f t="shared" si="12"/>
        <v>1.8</v>
      </c>
      <c r="H23" s="10">
        <f t="shared" si="0"/>
        <v>62.4</v>
      </c>
      <c r="I23" s="13">
        <f t="shared" si="1"/>
        <v>2.9877330575425895E-2</v>
      </c>
      <c r="J23" s="10">
        <f t="shared" si="2"/>
        <v>840</v>
      </c>
      <c r="K23" s="10">
        <f t="shared" si="13"/>
        <v>777.6</v>
      </c>
      <c r="L23" s="13">
        <f t="shared" si="14"/>
        <v>0.40219483466919476</v>
      </c>
      <c r="M23" s="13">
        <f t="shared" si="15"/>
        <v>0.37231750409376885</v>
      </c>
      <c r="N23" s="15">
        <f t="shared" si="16"/>
        <v>9.7666988680123371E-2</v>
      </c>
      <c r="O23" s="15">
        <f t="shared" si="17"/>
        <v>4.3313103780864193</v>
      </c>
      <c r="P23" s="13">
        <f t="shared" si="3"/>
        <v>5.4652500000000073</v>
      </c>
      <c r="Q23" s="13">
        <f t="shared" si="4"/>
        <v>1.04606955352547</v>
      </c>
      <c r="R23" s="13">
        <f t="shared" si="5"/>
        <v>2.2046369824459875</v>
      </c>
      <c r="S23" s="13">
        <f t="shared" si="6"/>
        <v>3.3382535857185531</v>
      </c>
      <c r="T23" s="13">
        <f t="shared" si="18"/>
        <v>0.21519034079525171</v>
      </c>
      <c r="U23" s="13">
        <f t="shared" si="19"/>
        <v>0.16126226694245741</v>
      </c>
      <c r="V23" s="15">
        <f t="shared" si="7"/>
        <v>-99</v>
      </c>
      <c r="W23" s="15">
        <f t="shared" si="8"/>
        <v>-99</v>
      </c>
      <c r="X23" s="13">
        <f t="shared" si="20"/>
        <v>1.6424215622190688</v>
      </c>
      <c r="Y23" s="15">
        <f t="shared" si="21"/>
        <v>8.9762444429177783</v>
      </c>
      <c r="Z23" s="15">
        <f t="shared" si="22"/>
        <v>11.414393235000015</v>
      </c>
      <c r="AA23" s="16">
        <f t="shared" si="9"/>
        <v>449.433634364515</v>
      </c>
      <c r="AB23" s="16">
        <f t="shared" si="10"/>
        <v>336.80269499999997</v>
      </c>
      <c r="AC23" s="15">
        <f t="shared" si="23"/>
        <v>18.747245568811497</v>
      </c>
    </row>
    <row r="24" spans="2:29" x14ac:dyDescent="0.25">
      <c r="B24" s="11">
        <v>9</v>
      </c>
      <c r="C24" s="11">
        <v>0.5</v>
      </c>
      <c r="D24" s="11">
        <v>1.1000000000000001</v>
      </c>
      <c r="E24" s="17"/>
      <c r="F24" s="13">
        <f t="shared" si="11"/>
        <v>0.76750000000000007</v>
      </c>
      <c r="G24" s="13">
        <f t="shared" si="12"/>
        <v>0.40000000000000013</v>
      </c>
      <c r="H24" s="10">
        <f t="shared" si="0"/>
        <v>124.8</v>
      </c>
      <c r="I24" s="13">
        <f t="shared" si="1"/>
        <v>5.975466115085179E-2</v>
      </c>
      <c r="J24" s="10">
        <f t="shared" si="2"/>
        <v>945</v>
      </c>
      <c r="K24" s="10">
        <f t="shared" si="13"/>
        <v>820.2</v>
      </c>
      <c r="L24" s="13">
        <f t="shared" si="14"/>
        <v>0.45246918900284411</v>
      </c>
      <c r="M24" s="13">
        <f t="shared" si="15"/>
        <v>0.39271452785199235</v>
      </c>
      <c r="N24" s="15">
        <f t="shared" si="16"/>
        <v>-0.51925456774831602</v>
      </c>
      <c r="O24" s="15">
        <f t="shared" si="17"/>
        <v>1.8021878200438917</v>
      </c>
      <c r="P24" s="13">
        <f t="shared" si="3"/>
        <v>-1</v>
      </c>
      <c r="Q24" s="13">
        <f t="shared" si="4"/>
        <v>0.49009194830208214</v>
      </c>
      <c r="R24" s="13">
        <f t="shared" si="5"/>
        <v>0.91731360040234078</v>
      </c>
      <c r="S24" s="13">
        <f t="shared" si="6"/>
        <v>0.85004376285802707</v>
      </c>
      <c r="T24" s="13">
        <f t="shared" si="18"/>
        <v>7.5851158206306196E-2</v>
      </c>
      <c r="U24" s="13">
        <f t="shared" si="19"/>
        <v>7.0774533884914823E-2</v>
      </c>
      <c r="V24" s="15">
        <f t="shared" si="7"/>
        <v>-99</v>
      </c>
      <c r="W24" s="15">
        <f t="shared" si="8"/>
        <v>-99</v>
      </c>
      <c r="X24" s="13">
        <f t="shared" si="20"/>
        <v>0.74368811850918015</v>
      </c>
      <c r="Y24" s="15">
        <f t="shared" si="21"/>
        <v>-0.85</v>
      </c>
      <c r="Z24" s="15">
        <f t="shared" si="22"/>
        <v>-2.0885400000000001</v>
      </c>
      <c r="AA24" s="16">
        <f t="shared" si="9"/>
        <v>158.41817796019873</v>
      </c>
      <c r="AB24" s="16">
        <f t="shared" si="10"/>
        <v>147.81544500000001</v>
      </c>
      <c r="AC24" s="15">
        <f t="shared" si="23"/>
        <v>-1.7752589999999999</v>
      </c>
    </row>
    <row r="25" spans="2:29" x14ac:dyDescent="0.25">
      <c r="B25" s="20">
        <v>10</v>
      </c>
      <c r="C25" s="11">
        <v>1.7</v>
      </c>
      <c r="D25" s="11">
        <v>5.8</v>
      </c>
      <c r="E25" s="17"/>
      <c r="F25" s="13">
        <f t="shared" si="11"/>
        <v>1.7925</v>
      </c>
      <c r="G25" s="13">
        <f t="shared" si="12"/>
        <v>5.0999999999999996</v>
      </c>
      <c r="H25" s="10">
        <f t="shared" si="0"/>
        <v>187.2</v>
      </c>
      <c r="I25" s="13">
        <f t="shared" si="1"/>
        <v>8.9631991726277685E-2</v>
      </c>
      <c r="J25" s="10">
        <f t="shared" si="2"/>
        <v>1050</v>
      </c>
      <c r="K25" s="10">
        <f t="shared" si="13"/>
        <v>862.8</v>
      </c>
      <c r="L25" s="13">
        <f t="shared" si="14"/>
        <v>0.5027435433364934</v>
      </c>
      <c r="M25" s="13">
        <f t="shared" si="15"/>
        <v>0.41311155161021573</v>
      </c>
      <c r="N25" s="15">
        <f t="shared" si="16"/>
        <v>1.9423114322013535</v>
      </c>
      <c r="O25" s="15">
        <f t="shared" si="17"/>
        <v>4.1220537204450629</v>
      </c>
      <c r="P25" s="13">
        <f t="shared" si="3"/>
        <v>114.77025</v>
      </c>
      <c r="Q25" s="13">
        <f t="shared" si="4"/>
        <v>1.0082017209472562</v>
      </c>
      <c r="R25" s="13">
        <f t="shared" si="5"/>
        <v>-1</v>
      </c>
      <c r="S25" s="13">
        <f t="shared" si="6"/>
        <v>-1</v>
      </c>
      <c r="T25" s="13">
        <f t="shared" si="18"/>
        <v>-1</v>
      </c>
      <c r="U25" s="13">
        <f t="shared" si="19"/>
        <v>-1</v>
      </c>
      <c r="V25" s="15">
        <f t="shared" si="7"/>
        <v>36.186093173679481</v>
      </c>
      <c r="W25" s="15">
        <f t="shared" si="8"/>
        <v>39.207570602665641</v>
      </c>
      <c r="X25" s="13">
        <f t="shared" si="20"/>
        <v>1.6691638105423998</v>
      </c>
      <c r="Y25" s="15">
        <f t="shared" si="21"/>
        <v>191.57034782690388</v>
      </c>
      <c r="Z25" s="15">
        <f t="shared" si="22"/>
        <v>239.70225793500001</v>
      </c>
      <c r="AA25" s="16">
        <f t="shared" si="9"/>
        <v>-99</v>
      </c>
      <c r="AB25" s="16">
        <f t="shared" si="10"/>
        <v>-99</v>
      </c>
      <c r="AC25" s="15">
        <f t="shared" si="23"/>
        <v>400.10233425040184</v>
      </c>
    </row>
    <row r="26" spans="2:29" x14ac:dyDescent="0.25">
      <c r="B26" s="11">
        <v>13</v>
      </c>
      <c r="C26" s="11">
        <v>1.5</v>
      </c>
      <c r="D26" s="11">
        <v>2.7</v>
      </c>
      <c r="E26" s="17"/>
      <c r="F26" s="13">
        <f t="shared" si="11"/>
        <v>1.7375</v>
      </c>
      <c r="G26" s="13">
        <f t="shared" si="12"/>
        <v>2</v>
      </c>
      <c r="H26" s="10">
        <f t="shared" si="0"/>
        <v>374.4</v>
      </c>
      <c r="I26" s="13">
        <f t="shared" si="1"/>
        <v>0.17926398345255537</v>
      </c>
      <c r="J26" s="10">
        <f t="shared" si="2"/>
        <v>1365</v>
      </c>
      <c r="K26" s="10">
        <f t="shared" si="13"/>
        <v>990.6</v>
      </c>
      <c r="L26" s="13">
        <f t="shared" si="14"/>
        <v>0.65356660633744146</v>
      </c>
      <c r="M26" s="13">
        <f t="shared" si="15"/>
        <v>0.47430262288488612</v>
      </c>
      <c r="N26" s="15">
        <f t="shared" si="16"/>
        <v>0.16845971804811471</v>
      </c>
      <c r="O26" s="15">
        <f t="shared" si="17"/>
        <v>3.2853202604482132</v>
      </c>
      <c r="P26" s="13">
        <f t="shared" si="3"/>
        <v>9.1087499999999988</v>
      </c>
      <c r="Q26" s="13">
        <f t="shared" si="4"/>
        <v>0.84553507117711979</v>
      </c>
      <c r="R26" s="13">
        <f t="shared" si="5"/>
        <v>1.6722280125681406</v>
      </c>
      <c r="S26" s="13">
        <f t="shared" si="6"/>
        <v>2.1689744563648072</v>
      </c>
      <c r="T26" s="13">
        <f t="shared" si="18"/>
        <v>0.1940496449709187</v>
      </c>
      <c r="U26" s="13">
        <f t="shared" si="19"/>
        <v>0.15582360165474446</v>
      </c>
      <c r="V26" s="15">
        <f t="shared" si="7"/>
        <v>-99</v>
      </c>
      <c r="W26" s="15">
        <f t="shared" si="8"/>
        <v>-99</v>
      </c>
      <c r="X26" s="13">
        <f t="shared" si="20"/>
        <v>1.3591234002435875</v>
      </c>
      <c r="Y26" s="15">
        <f t="shared" si="21"/>
        <v>12.379915271968775</v>
      </c>
      <c r="Z26" s="15">
        <f t="shared" si="22"/>
        <v>19.023988724999995</v>
      </c>
      <c r="AA26" s="16">
        <f t="shared" si="9"/>
        <v>405.28044550756255</v>
      </c>
      <c r="AB26" s="16">
        <f t="shared" si="10"/>
        <v>325.443825</v>
      </c>
      <c r="AC26" s="15">
        <f t="shared" si="23"/>
        <v>25.855948242117666</v>
      </c>
    </row>
    <row r="27" spans="2:29" x14ac:dyDescent="0.25">
      <c r="B27" s="20">
        <v>16</v>
      </c>
      <c r="C27" s="11">
        <v>2.4</v>
      </c>
      <c r="D27" s="11">
        <v>3.6</v>
      </c>
      <c r="E27" s="17"/>
      <c r="F27" s="13">
        <f t="shared" si="11"/>
        <v>2.6375000000000002</v>
      </c>
      <c r="G27" s="13">
        <f t="shared" si="12"/>
        <v>2.9000000000000004</v>
      </c>
      <c r="H27" s="10">
        <f t="shared" si="0"/>
        <v>561.6</v>
      </c>
      <c r="I27" s="13">
        <f t="shared" si="1"/>
        <v>0.26889597517883307</v>
      </c>
      <c r="J27" s="10">
        <f t="shared" si="2"/>
        <v>1680</v>
      </c>
      <c r="K27" s="10">
        <f t="shared" si="13"/>
        <v>1118.4000000000001</v>
      </c>
      <c r="L27" s="13">
        <f t="shared" si="14"/>
        <v>0.80438966933838951</v>
      </c>
      <c r="M27" s="13">
        <f t="shared" si="15"/>
        <v>0.5354936941595565</v>
      </c>
      <c r="N27" s="15">
        <f t="shared" si="16"/>
        <v>0.11082477157397352</v>
      </c>
      <c r="O27" s="15">
        <f t="shared" si="17"/>
        <v>4.4232155311158801</v>
      </c>
      <c r="P27" s="13">
        <f t="shared" si="3"/>
        <v>9.1087500000000077</v>
      </c>
      <c r="Q27" s="13">
        <f t="shared" si="4"/>
        <v>1.0623942043300274</v>
      </c>
      <c r="R27" s="13">
        <f t="shared" si="5"/>
        <v>2.251416705337983</v>
      </c>
      <c r="S27" s="13">
        <f t="shared" si="6"/>
        <v>3.4494086306552081</v>
      </c>
      <c r="T27" s="13">
        <f t="shared" si="18"/>
        <v>0.317732891198311</v>
      </c>
      <c r="U27" s="13">
        <f t="shared" si="19"/>
        <v>0.23686040248211673</v>
      </c>
      <c r="V27" s="15">
        <f t="shared" si="7"/>
        <v>-99</v>
      </c>
      <c r="W27" s="15">
        <f t="shared" si="8"/>
        <v>-99</v>
      </c>
      <c r="X27" s="13">
        <f t="shared" si="20"/>
        <v>1.6639419203889134</v>
      </c>
      <c r="Y27" s="15">
        <f t="shared" si="21"/>
        <v>15.156430967342528</v>
      </c>
      <c r="Z27" s="15">
        <f t="shared" si="22"/>
        <v>19.023988725000017</v>
      </c>
      <c r="AA27" s="16">
        <f t="shared" si="9"/>
        <v>663.59785258332045</v>
      </c>
      <c r="AB27" s="16">
        <f t="shared" si="10"/>
        <v>494.69242500000007</v>
      </c>
      <c r="AC27" s="15">
        <f t="shared" si="23"/>
        <v>31.654812332533563</v>
      </c>
    </row>
    <row r="28" spans="2:29" x14ac:dyDescent="0.25">
      <c r="B28" s="11">
        <v>19</v>
      </c>
      <c r="C28" s="11">
        <v>3.7</v>
      </c>
      <c r="D28" s="24">
        <v>5.5</v>
      </c>
      <c r="E28" s="17"/>
      <c r="F28" s="13">
        <f t="shared" si="11"/>
        <v>3.9074999999999998</v>
      </c>
      <c r="G28" s="13">
        <f t="shared" si="12"/>
        <v>4.8</v>
      </c>
      <c r="H28" s="10">
        <f t="shared" si="0"/>
        <v>748.8</v>
      </c>
      <c r="I28" s="13">
        <f t="shared" si="1"/>
        <v>0.35852796690511074</v>
      </c>
      <c r="J28" s="10">
        <f t="shared" si="2"/>
        <v>1995</v>
      </c>
      <c r="K28" s="10">
        <f t="shared" si="13"/>
        <v>1246.2</v>
      </c>
      <c r="L28" s="13">
        <f t="shared" si="14"/>
        <v>0.95521273233933757</v>
      </c>
      <c r="M28" s="13">
        <f t="shared" si="15"/>
        <v>0.59668476543422677</v>
      </c>
      <c r="N28" s="15">
        <f t="shared" si="16"/>
        <v>0.25148127166888196</v>
      </c>
      <c r="O28" s="15">
        <f t="shared" si="17"/>
        <v>5.9478174049109294</v>
      </c>
      <c r="P28" s="13">
        <f t="shared" si="3"/>
        <v>30.969750000000005</v>
      </c>
      <c r="Q28" s="13">
        <f t="shared" si="4"/>
        <v>1.3106678374918665</v>
      </c>
      <c r="R28" s="13">
        <f t="shared" si="5"/>
        <v>3.0274390590996627</v>
      </c>
      <c r="S28" s="13">
        <f t="shared" si="6"/>
        <v>5.4750880208248622</v>
      </c>
      <c r="T28" s="13">
        <f t="shared" si="18"/>
        <v>0.51265732855731372</v>
      </c>
      <c r="U28" s="13">
        <f t="shared" si="19"/>
        <v>0.35489720330948893</v>
      </c>
      <c r="V28" s="15">
        <f t="shared" si="7"/>
        <v>-99</v>
      </c>
      <c r="W28" s="15">
        <f t="shared" si="8"/>
        <v>-99</v>
      </c>
      <c r="X28" s="13">
        <f t="shared" si="20"/>
        <v>1.9674840007256083</v>
      </c>
      <c r="Y28" s="15">
        <f t="shared" si="21"/>
        <v>60.932487631471915</v>
      </c>
      <c r="Z28" s="15">
        <f t="shared" si="22"/>
        <v>64.681561665000004</v>
      </c>
      <c r="AA28" s="16">
        <f t="shared" si="9"/>
        <v>1070.7053369850919</v>
      </c>
      <c r="AB28" s="16">
        <f t="shared" si="10"/>
        <v>741.21700499999997</v>
      </c>
      <c r="AC28" s="15">
        <f t="shared" si="23"/>
        <v>127.25993771783436</v>
      </c>
    </row>
    <row r="29" spans="2:29" x14ac:dyDescent="0.25">
      <c r="B29" s="20">
        <v>22</v>
      </c>
      <c r="C29" s="11">
        <v>4.4000000000000004</v>
      </c>
      <c r="D29" s="11">
        <v>6.2</v>
      </c>
      <c r="E29" s="17"/>
      <c r="F29" s="13">
        <f t="shared" si="11"/>
        <v>4.6074999999999999</v>
      </c>
      <c r="G29" s="13">
        <f t="shared" si="12"/>
        <v>5.5</v>
      </c>
      <c r="H29" s="10">
        <f t="shared" si="0"/>
        <v>936</v>
      </c>
      <c r="I29" s="13">
        <f t="shared" si="1"/>
        <v>0.44815995863138847</v>
      </c>
      <c r="J29" s="10">
        <f t="shared" si="2"/>
        <v>2310</v>
      </c>
      <c r="K29" s="10">
        <f t="shared" si="13"/>
        <v>1374</v>
      </c>
      <c r="L29" s="13">
        <f t="shared" si="14"/>
        <v>1.1060357953402855</v>
      </c>
      <c r="M29" s="13">
        <f t="shared" si="15"/>
        <v>0.65787583670889715</v>
      </c>
      <c r="N29" s="15">
        <f t="shared" si="16"/>
        <v>0.21457731061255741</v>
      </c>
      <c r="O29" s="15">
        <f t="shared" si="17"/>
        <v>6.322378493449782</v>
      </c>
      <c r="P29" s="13">
        <f t="shared" si="3"/>
        <v>30.969750000000005</v>
      </c>
      <c r="Q29" s="13">
        <f t="shared" si="4"/>
        <v>1.366305252383107</v>
      </c>
      <c r="R29" s="13">
        <f t="shared" si="5"/>
        <v>3.2180906531659392</v>
      </c>
      <c r="S29" s="13">
        <f t="shared" si="6"/>
        <v>6.0223608432193432</v>
      </c>
      <c r="T29" s="13">
        <f t="shared" si="18"/>
        <v>0.61007009399437218</v>
      </c>
      <c r="U29" s="13">
        <f t="shared" si="19"/>
        <v>0.41593400413686121</v>
      </c>
      <c r="V29" s="15">
        <f t="shared" si="7"/>
        <v>-99</v>
      </c>
      <c r="W29" s="15">
        <f t="shared" si="8"/>
        <v>-99</v>
      </c>
      <c r="X29" s="13">
        <f t="shared" si="20"/>
        <v>2.0300779602083283</v>
      </c>
      <c r="Y29" s="15">
        <f t="shared" si="21"/>
        <v>62.871006908161888</v>
      </c>
      <c r="Z29" s="15">
        <f t="shared" si="22"/>
        <v>64.681561665000004</v>
      </c>
      <c r="AA29" s="16">
        <f t="shared" si="9"/>
        <v>1274.1557941110061</v>
      </c>
      <c r="AB29" s="16">
        <f t="shared" si="10"/>
        <v>868.69480500000009</v>
      </c>
      <c r="AC29" s="15">
        <f t="shared" si="23"/>
        <v>131.30861276797242</v>
      </c>
    </row>
    <row r="30" spans="2:29" x14ac:dyDescent="0.25">
      <c r="B30" s="11">
        <v>25</v>
      </c>
      <c r="C30" s="11">
        <v>5.3</v>
      </c>
      <c r="D30" s="24">
        <v>11.2</v>
      </c>
      <c r="E30" s="17"/>
      <c r="F30" s="13">
        <f t="shared" si="11"/>
        <v>5.3024999999999993</v>
      </c>
      <c r="G30" s="13">
        <f t="shared" si="12"/>
        <v>10.5</v>
      </c>
      <c r="H30" s="10">
        <f t="shared" si="0"/>
        <v>1123.2</v>
      </c>
      <c r="I30" s="13">
        <f t="shared" si="1"/>
        <v>0.53779195035766614</v>
      </c>
      <c r="J30" s="10">
        <f t="shared" si="2"/>
        <v>2625</v>
      </c>
      <c r="K30" s="10">
        <f t="shared" si="13"/>
        <v>1501.8</v>
      </c>
      <c r="L30" s="13">
        <f t="shared" si="14"/>
        <v>1.2568588583412337</v>
      </c>
      <c r="M30" s="13">
        <f t="shared" si="15"/>
        <v>0.71906690798356743</v>
      </c>
      <c r="N30" s="15">
        <f t="shared" si="16"/>
        <v>1.0908328371536122</v>
      </c>
      <c r="O30" s="15">
        <f t="shared" si="17"/>
        <v>6.6262374151018779</v>
      </c>
      <c r="P30" s="13">
        <f t="shared" si="3"/>
        <v>180.35325000000003</v>
      </c>
      <c r="Q30" s="13">
        <f t="shared" si="4"/>
        <v>1.4101691086761421</v>
      </c>
      <c r="R30" s="13">
        <f t="shared" si="5"/>
        <v>3.3727548442868556</v>
      </c>
      <c r="S30" s="13">
        <f t="shared" si="6"/>
        <v>6.479921055354934</v>
      </c>
      <c r="T30" s="13">
        <f t="shared" si="18"/>
        <v>0.70711203567900038</v>
      </c>
      <c r="U30" s="13">
        <f t="shared" si="19"/>
        <v>0.47647080496423333</v>
      </c>
      <c r="V30" s="15">
        <f t="shared" si="7"/>
        <v>-99</v>
      </c>
      <c r="W30" s="15">
        <f t="shared" si="8"/>
        <v>-99</v>
      </c>
      <c r="X30" s="13">
        <f t="shared" si="20"/>
        <v>2.091349306446856</v>
      </c>
      <c r="Y30" s="15">
        <f t="shared" si="21"/>
        <v>377.18164430293649</v>
      </c>
      <c r="Z30" s="15">
        <f t="shared" si="22"/>
        <v>376.67497675500005</v>
      </c>
      <c r="AA30" s="16">
        <f t="shared" si="9"/>
        <v>1476.8317709970195</v>
      </c>
      <c r="AB30" s="16">
        <f t="shared" si="10"/>
        <v>995.12833499999988</v>
      </c>
      <c r="AC30" s="15">
        <f t="shared" si="23"/>
        <v>787.75895139245495</v>
      </c>
    </row>
    <row r="31" spans="2:29" x14ac:dyDescent="0.25">
      <c r="B31" s="20">
        <v>28</v>
      </c>
      <c r="C31" s="11">
        <v>4.0999999999999996</v>
      </c>
      <c r="D31" s="24">
        <v>5.6</v>
      </c>
      <c r="E31" s="17"/>
      <c r="F31" s="13">
        <f t="shared" ref="F31:F43" si="24">1.05*(C31-$O$3+$L$8)-0.05*(D31-$O$3-$L$9)</f>
        <v>4.3224999999999998</v>
      </c>
      <c r="G31" s="13">
        <f t="shared" ref="G31:G43" si="25">D31-$O$3-$L$9</f>
        <v>4.8999999999999995</v>
      </c>
      <c r="H31" s="10">
        <f t="shared" ref="H31:H43" si="26">IF(B31&gt;$D$9,(B31-$D$9)*62.4,0)</f>
        <v>1310.3999999999999</v>
      </c>
      <c r="I31" s="13">
        <f t="shared" ref="I31:I43" si="27">H31/2088.54</f>
        <v>0.62742394208394381</v>
      </c>
      <c r="J31" s="10">
        <f t="shared" ref="J31:J43" si="28">B31*$D$10</f>
        <v>2940</v>
      </c>
      <c r="K31" s="10">
        <f t="shared" ref="K31:K43" si="29">J31-H31</f>
        <v>1629.6000000000001</v>
      </c>
      <c r="L31" s="13">
        <f t="shared" ref="L31:L43" si="30">J31/2088.54</f>
        <v>1.4076819213421816</v>
      </c>
      <c r="M31" s="13">
        <f t="shared" ref="M31:M43" si="31">K31/2088.54</f>
        <v>0.78025797925823792</v>
      </c>
      <c r="N31" s="15">
        <f t="shared" ref="N31:N43" si="32">(G31-F31)/(F31-I31)</f>
        <v>0.15628906981841595</v>
      </c>
      <c r="O31" s="15">
        <f t="shared" ref="O31:O43" si="33">(F31-I31)/M31</f>
        <v>4.7357106958762882</v>
      </c>
      <c r="P31" s="13">
        <f t="shared" ref="P31:P43" si="34">IF(F31&gt;G31,-1,34.7*(G31-F31))</f>
        <v>20.039249999999992</v>
      </c>
      <c r="Q31" s="13">
        <f t="shared" ref="Q31:Q43" si="35">IF(O31&lt;0,-1,(O31/1.5)^0.47-0.6)</f>
        <v>1.1165961537414195</v>
      </c>
      <c r="R31" s="13">
        <f t="shared" ref="R31:R43" si="36">IF(N31&lt;1.2,0.509*(F31-I31)/M31,-1)</f>
        <v>2.4104767442010306</v>
      </c>
      <c r="S31" s="13">
        <f t="shared" ref="S31:S43" si="37">IF(N31&lt;1.2,(0.5*O31)^1.56,-1)</f>
        <v>3.8370199906140443</v>
      </c>
      <c r="T31" s="13">
        <f t="shared" ref="T31:T43" si="38">IF(N31&lt;1.2,0.22*M31*((0.5*O31)^1.25),-1)</f>
        <v>0.50420234276164722</v>
      </c>
      <c r="U31" s="13">
        <f t="shared" ref="U31:U43" si="39">IF(N31&lt;1.2,(F31-I31)/10,-1)</f>
        <v>0.36950760579160563</v>
      </c>
      <c r="V31" s="15">
        <f t="shared" ref="V31:V43" si="40">IF(N31&gt;=1.2,28+14.6*LOG(O31)-2.1*(LOG(O31)^2),-99)</f>
        <v>-99</v>
      </c>
      <c r="W31" s="15">
        <f t="shared" ref="W31:W43" si="41">IF(N31&gt;=1.2,37.3*((O31-0.8)/(Q31+0.8))^0.082,-99)</f>
        <v>-99</v>
      </c>
      <c r="X31" s="13">
        <f t="shared" ref="X31:X43" si="42">IF(O31&gt;10,0.32+2.18*LOG(O31),IF(N31&lt;=0.6,0.14+2.36*LOG(O31),IF(N31&gt;=3,0.5+2*LOG(O31),(0.14+0.15*(N31-0.6)+(2.5-(0.14+0.15*(N31-0.6)))*LOG(O31)))))</f>
        <v>1.7339089858975654</v>
      </c>
      <c r="Y31" s="15">
        <f t="shared" ref="Y31:Y43" si="43">IF(X31&lt;0.85,0.85*P31,X31*P31)</f>
        <v>34.746235645647772</v>
      </c>
      <c r="Z31" s="15">
        <f t="shared" ref="Z31:Z43" si="44">P31*2088.54/1000</f>
        <v>41.852775194999978</v>
      </c>
      <c r="AA31" s="16">
        <f t="shared" ref="AA31:AA43" si="45">IF(T31=-1,-99,T31*2088.54)</f>
        <v>1053.0467609514108</v>
      </c>
      <c r="AB31" s="16">
        <f t="shared" ref="AB31:AB43" si="46">IF(U31=-1,-99,U31*2088.54)</f>
        <v>771.73141499999997</v>
      </c>
      <c r="AC31" s="15">
        <f t="shared" ref="AC31:AC43" si="47">Y31*2088.54/1000</f>
        <v>72.568902995361185</v>
      </c>
    </row>
    <row r="32" spans="2:29" x14ac:dyDescent="0.25">
      <c r="B32" s="11">
        <v>31</v>
      </c>
      <c r="C32" s="11">
        <v>1.2</v>
      </c>
      <c r="D32" s="24">
        <v>2.5</v>
      </c>
      <c r="E32" s="17"/>
      <c r="F32" s="13">
        <f t="shared" si="24"/>
        <v>1.4324999999999999</v>
      </c>
      <c r="G32" s="13">
        <f t="shared" si="25"/>
        <v>1.8</v>
      </c>
      <c r="H32" s="10">
        <f t="shared" si="26"/>
        <v>1497.6</v>
      </c>
      <c r="I32" s="13">
        <f t="shared" si="27"/>
        <v>0.71705593381022148</v>
      </c>
      <c r="J32" s="10">
        <f t="shared" si="28"/>
        <v>3255</v>
      </c>
      <c r="K32" s="10">
        <f t="shared" si="29"/>
        <v>1757.4</v>
      </c>
      <c r="L32" s="13">
        <f t="shared" si="30"/>
        <v>1.5585049843431298</v>
      </c>
      <c r="M32" s="13">
        <f t="shared" si="31"/>
        <v>0.84144905053290819</v>
      </c>
      <c r="N32" s="15">
        <f t="shared" si="32"/>
        <v>0.51366699000969451</v>
      </c>
      <c r="O32" s="15">
        <f t="shared" si="33"/>
        <v>0.85025238989416163</v>
      </c>
      <c r="P32" s="13">
        <f t="shared" si="34"/>
        <v>12.752250000000007</v>
      </c>
      <c r="Q32" s="13">
        <f t="shared" si="35"/>
        <v>0.16581629510623719</v>
      </c>
      <c r="R32" s="13">
        <f t="shared" si="36"/>
        <v>0.43277846645612827</v>
      </c>
      <c r="S32" s="13">
        <f t="shared" si="37"/>
        <v>0.26332243983538195</v>
      </c>
      <c r="T32" s="13">
        <f t="shared" si="38"/>
        <v>6.3547407496725369E-2</v>
      </c>
      <c r="U32" s="13">
        <f t="shared" si="39"/>
        <v>7.1544406618977846E-2</v>
      </c>
      <c r="V32" s="15">
        <f t="shared" si="40"/>
        <v>-99</v>
      </c>
      <c r="W32" s="15">
        <f t="shared" si="41"/>
        <v>-99</v>
      </c>
      <c r="X32" s="13">
        <f t="shared" si="42"/>
        <v>-2.6267047275765232E-2</v>
      </c>
      <c r="Y32" s="15">
        <f t="shared" si="43"/>
        <v>10.839412500000005</v>
      </c>
      <c r="Z32" s="15">
        <f t="shared" si="44"/>
        <v>26.633584215000013</v>
      </c>
      <c r="AA32" s="16">
        <f t="shared" si="45"/>
        <v>132.7213024532108</v>
      </c>
      <c r="AB32" s="16">
        <f t="shared" si="46"/>
        <v>149.42335499999999</v>
      </c>
      <c r="AC32" s="15">
        <f t="shared" si="47"/>
        <v>22.638546582750013</v>
      </c>
    </row>
    <row r="33" spans="1:29" x14ac:dyDescent="0.25">
      <c r="B33" s="20">
        <v>34</v>
      </c>
      <c r="C33" s="11">
        <v>1.7</v>
      </c>
      <c r="D33" s="24">
        <v>3.4</v>
      </c>
      <c r="E33" s="17"/>
      <c r="F33" s="13">
        <f t="shared" si="24"/>
        <v>1.9124999999999999</v>
      </c>
      <c r="G33" s="13">
        <f t="shared" si="25"/>
        <v>2.7</v>
      </c>
      <c r="H33" s="10">
        <f t="shared" si="26"/>
        <v>1684.8</v>
      </c>
      <c r="I33" s="13">
        <f t="shared" si="27"/>
        <v>0.80668792553649915</v>
      </c>
      <c r="J33" s="10">
        <f t="shared" si="28"/>
        <v>3570</v>
      </c>
      <c r="K33" s="10">
        <f t="shared" si="29"/>
        <v>1885.2</v>
      </c>
      <c r="L33" s="13">
        <f t="shared" si="30"/>
        <v>1.7093280473440777</v>
      </c>
      <c r="M33" s="13">
        <f t="shared" si="31"/>
        <v>0.90264012180757858</v>
      </c>
      <c r="N33" s="15">
        <f t="shared" si="32"/>
        <v>0.71214632050573901</v>
      </c>
      <c r="O33" s="15">
        <f t="shared" si="33"/>
        <v>1.2250863303628261</v>
      </c>
      <c r="P33" s="13">
        <f t="shared" si="34"/>
        <v>27.326250000000012</v>
      </c>
      <c r="Q33" s="13">
        <f t="shared" si="35"/>
        <v>0.30923355407606523</v>
      </c>
      <c r="R33" s="13">
        <f t="shared" si="36"/>
        <v>0.6235689421546784</v>
      </c>
      <c r="S33" s="13">
        <f t="shared" si="37"/>
        <v>0.46551453892176464</v>
      </c>
      <c r="T33" s="13">
        <f t="shared" si="38"/>
        <v>0.10761137669936668</v>
      </c>
      <c r="U33" s="13">
        <f t="shared" si="39"/>
        <v>0.11058120744635007</v>
      </c>
      <c r="V33" s="15">
        <f t="shared" si="40"/>
        <v>-99</v>
      </c>
      <c r="W33" s="15">
        <f t="shared" si="41"/>
        <v>-99</v>
      </c>
      <c r="X33" s="13">
        <f t="shared" si="42"/>
        <v>0.36341221034308779</v>
      </c>
      <c r="Y33" s="15">
        <f t="shared" si="43"/>
        <v>23.227312500000011</v>
      </c>
      <c r="Z33" s="15">
        <f t="shared" si="44"/>
        <v>57.071966175000021</v>
      </c>
      <c r="AA33" s="16">
        <f t="shared" si="45"/>
        <v>224.75066469169528</v>
      </c>
      <c r="AB33" s="16">
        <f t="shared" si="46"/>
        <v>230.95327499999996</v>
      </c>
      <c r="AC33" s="15">
        <f t="shared" si="47"/>
        <v>48.511171248750017</v>
      </c>
    </row>
    <row r="34" spans="1:29" x14ac:dyDescent="0.25">
      <c r="B34" s="11">
        <v>37</v>
      </c>
      <c r="C34" s="11">
        <v>2.2000000000000002</v>
      </c>
      <c r="D34" s="24">
        <v>5.3</v>
      </c>
      <c r="E34" s="17"/>
      <c r="F34" s="13">
        <f t="shared" si="24"/>
        <v>2.3425000000000002</v>
      </c>
      <c r="G34" s="13">
        <f t="shared" si="25"/>
        <v>4.5999999999999996</v>
      </c>
      <c r="H34" s="10">
        <f t="shared" si="26"/>
        <v>1872</v>
      </c>
      <c r="I34" s="13">
        <f t="shared" si="27"/>
        <v>0.89631991726277693</v>
      </c>
      <c r="J34" s="10">
        <f t="shared" si="28"/>
        <v>3885</v>
      </c>
      <c r="K34" s="10">
        <f t="shared" si="29"/>
        <v>2013</v>
      </c>
      <c r="L34" s="13">
        <f t="shared" si="30"/>
        <v>1.8601511103450257</v>
      </c>
      <c r="M34" s="13">
        <f t="shared" si="31"/>
        <v>0.96383119308224885</v>
      </c>
      <c r="N34" s="15">
        <f t="shared" si="32"/>
        <v>1.5610089137219822</v>
      </c>
      <c r="O34" s="15">
        <f t="shared" si="33"/>
        <v>1.5004495529061104</v>
      </c>
      <c r="P34" s="13">
        <f t="shared" si="34"/>
        <v>78.335249999999988</v>
      </c>
      <c r="Q34" s="13">
        <f t="shared" si="35"/>
        <v>0.40014084872505407</v>
      </c>
      <c r="R34" s="13">
        <f t="shared" si="36"/>
        <v>-1</v>
      </c>
      <c r="S34" s="13">
        <f t="shared" si="37"/>
        <v>-1</v>
      </c>
      <c r="T34" s="13">
        <f t="shared" si="38"/>
        <v>-1</v>
      </c>
      <c r="U34" s="13">
        <f t="shared" si="39"/>
        <v>-1</v>
      </c>
      <c r="V34" s="15">
        <f t="shared" si="40"/>
        <v>30.507619056737905</v>
      </c>
      <c r="W34" s="15">
        <f t="shared" si="41"/>
        <v>35.688861400035712</v>
      </c>
      <c r="X34" s="13">
        <f t="shared" si="42"/>
        <v>0.67463128720158916</v>
      </c>
      <c r="Y34" s="15">
        <f t="shared" si="43"/>
        <v>66.584962499999989</v>
      </c>
      <c r="Z34" s="15">
        <f t="shared" si="44"/>
        <v>163.60630303499997</v>
      </c>
      <c r="AA34" s="16">
        <f t="shared" si="45"/>
        <v>-99</v>
      </c>
      <c r="AB34" s="16">
        <f t="shared" si="46"/>
        <v>-99</v>
      </c>
      <c r="AC34" s="15">
        <f t="shared" si="47"/>
        <v>139.06535757974999</v>
      </c>
    </row>
    <row r="35" spans="1:29" x14ac:dyDescent="0.25">
      <c r="B35" s="20">
        <v>40</v>
      </c>
      <c r="C35" s="11">
        <v>5.0999999999999996</v>
      </c>
      <c r="D35" s="24">
        <v>8.1999999999999993</v>
      </c>
      <c r="E35" s="17"/>
      <c r="F35" s="13">
        <f t="shared" si="24"/>
        <v>5.2424999999999997</v>
      </c>
      <c r="G35" s="13">
        <f t="shared" si="25"/>
        <v>7.4999999999999991</v>
      </c>
      <c r="H35" s="10">
        <f t="shared" si="26"/>
        <v>2059.1999999999998</v>
      </c>
      <c r="I35" s="13">
        <f t="shared" si="27"/>
        <v>0.98595190898905449</v>
      </c>
      <c r="J35" s="10">
        <f t="shared" si="28"/>
        <v>4200</v>
      </c>
      <c r="K35" s="10">
        <f t="shared" si="29"/>
        <v>2140.8000000000002</v>
      </c>
      <c r="L35" s="13">
        <f t="shared" si="30"/>
        <v>2.0109741733459736</v>
      </c>
      <c r="M35" s="13">
        <f t="shared" si="31"/>
        <v>1.0250222643569193</v>
      </c>
      <c r="N35" s="15">
        <f t="shared" si="32"/>
        <v>0.53035933148915404</v>
      </c>
      <c r="O35" s="15">
        <f t="shared" si="33"/>
        <v>4.1526396440582953</v>
      </c>
      <c r="P35" s="13">
        <f t="shared" si="34"/>
        <v>78.335249999999988</v>
      </c>
      <c r="Q35" s="13">
        <f t="shared" si="35"/>
        <v>1.0137992293419553</v>
      </c>
      <c r="R35" s="13">
        <f t="shared" si="36"/>
        <v>2.1136935788256723</v>
      </c>
      <c r="S35" s="13">
        <f t="shared" si="37"/>
        <v>3.1259284281002251</v>
      </c>
      <c r="T35" s="13">
        <f t="shared" si="38"/>
        <v>0.56204849875977914</v>
      </c>
      <c r="U35" s="13">
        <f t="shared" si="39"/>
        <v>0.42565480910109449</v>
      </c>
      <c r="V35" s="15">
        <f t="shared" si="40"/>
        <v>-99</v>
      </c>
      <c r="W35" s="15">
        <f t="shared" si="41"/>
        <v>-99</v>
      </c>
      <c r="X35" s="13">
        <f t="shared" si="42"/>
        <v>1.5992452199202183</v>
      </c>
      <c r="Y35" s="15">
        <f t="shared" si="43"/>
        <v>125.27727411375525</v>
      </c>
      <c r="Z35" s="15">
        <f t="shared" si="44"/>
        <v>163.60630303499997</v>
      </c>
      <c r="AA35" s="16">
        <f t="shared" si="45"/>
        <v>1173.8607715997491</v>
      </c>
      <c r="AB35" s="16">
        <f t="shared" si="46"/>
        <v>888.99709499999983</v>
      </c>
      <c r="AC35" s="15">
        <f t="shared" si="47"/>
        <v>261.64659807754236</v>
      </c>
    </row>
    <row r="36" spans="1:29" x14ac:dyDescent="0.25">
      <c r="B36" s="11">
        <v>43</v>
      </c>
      <c r="C36" s="11">
        <v>5.8</v>
      </c>
      <c r="D36" s="24">
        <v>8.5</v>
      </c>
      <c r="E36" s="17"/>
      <c r="F36" s="13">
        <f t="shared" si="24"/>
        <v>5.9625000000000004</v>
      </c>
      <c r="G36" s="13">
        <f t="shared" si="25"/>
        <v>7.8</v>
      </c>
      <c r="H36" s="10">
        <f t="shared" si="26"/>
        <v>2246.4</v>
      </c>
      <c r="I36" s="13">
        <f t="shared" si="27"/>
        <v>1.0755839007153323</v>
      </c>
      <c r="J36" s="10">
        <f t="shared" si="28"/>
        <v>4515</v>
      </c>
      <c r="K36" s="10">
        <f t="shared" si="29"/>
        <v>2268.6</v>
      </c>
      <c r="L36" s="13">
        <f t="shared" si="30"/>
        <v>2.161797236346922</v>
      </c>
      <c r="M36" s="13">
        <f t="shared" si="31"/>
        <v>1.0862133356315895</v>
      </c>
      <c r="N36" s="15">
        <f t="shared" si="32"/>
        <v>0.37600399979630655</v>
      </c>
      <c r="O36" s="15">
        <f t="shared" si="33"/>
        <v>4.4990389447236181</v>
      </c>
      <c r="P36" s="13">
        <f t="shared" si="34"/>
        <v>63.76124999999999</v>
      </c>
      <c r="Q36" s="13">
        <f t="shared" si="35"/>
        <v>1.0757274811102726</v>
      </c>
      <c r="R36" s="13">
        <f t="shared" si="36"/>
        <v>2.2900108228643217</v>
      </c>
      <c r="S36" s="13">
        <f t="shared" si="37"/>
        <v>3.54209349772862</v>
      </c>
      <c r="T36" s="13">
        <f t="shared" si="38"/>
        <v>0.65833964251088439</v>
      </c>
      <c r="U36" s="13">
        <f t="shared" si="39"/>
        <v>0.48869160992846677</v>
      </c>
      <c r="V36" s="15">
        <f t="shared" si="40"/>
        <v>-99</v>
      </c>
      <c r="W36" s="15">
        <f t="shared" si="41"/>
        <v>-99</v>
      </c>
      <c r="X36" s="13">
        <f t="shared" si="42"/>
        <v>1.6813626159837978</v>
      </c>
      <c r="Y36" s="15">
        <f t="shared" si="43"/>
        <v>107.20578209839691</v>
      </c>
      <c r="Z36" s="15">
        <f t="shared" si="44"/>
        <v>133.16792107499995</v>
      </c>
      <c r="AA36" s="16">
        <f t="shared" si="45"/>
        <v>1374.9686769696825</v>
      </c>
      <c r="AB36" s="16">
        <f t="shared" si="46"/>
        <v>1020.651975</v>
      </c>
      <c r="AC36" s="15">
        <f t="shared" si="47"/>
        <v>223.9035641437859</v>
      </c>
    </row>
    <row r="37" spans="1:29" x14ac:dyDescent="0.25">
      <c r="B37" s="20">
        <v>46</v>
      </c>
      <c r="C37" s="11">
        <v>4.7</v>
      </c>
      <c r="D37" s="24">
        <v>8.1999999999999993</v>
      </c>
      <c r="E37" s="17"/>
      <c r="F37" s="13">
        <f t="shared" si="24"/>
        <v>4.8225000000000007</v>
      </c>
      <c r="G37" s="13">
        <f t="shared" si="25"/>
        <v>7.4999999999999991</v>
      </c>
      <c r="H37" s="10">
        <f t="shared" si="26"/>
        <v>2433.6</v>
      </c>
      <c r="I37" s="13">
        <f t="shared" si="27"/>
        <v>1.1652158924416098</v>
      </c>
      <c r="J37" s="10">
        <f t="shared" si="28"/>
        <v>4830</v>
      </c>
      <c r="K37" s="10">
        <f t="shared" si="29"/>
        <v>2396.4</v>
      </c>
      <c r="L37" s="13">
        <f t="shared" si="30"/>
        <v>2.3126202993478699</v>
      </c>
      <c r="M37" s="13">
        <f t="shared" si="31"/>
        <v>1.1474044069062599</v>
      </c>
      <c r="N37" s="15">
        <f t="shared" si="32"/>
        <v>0.7321006302098586</v>
      </c>
      <c r="O37" s="15">
        <f t="shared" si="33"/>
        <v>3.1874412243365056</v>
      </c>
      <c r="P37" s="13">
        <f t="shared" si="34"/>
        <v>92.909249999999957</v>
      </c>
      <c r="Q37" s="13">
        <f t="shared" si="35"/>
        <v>0.82513148623753818</v>
      </c>
      <c r="R37" s="13">
        <f t="shared" si="36"/>
        <v>1.6224075831872813</v>
      </c>
      <c r="S37" s="13">
        <f t="shared" si="37"/>
        <v>2.0690120295166241</v>
      </c>
      <c r="T37" s="13">
        <f t="shared" si="38"/>
        <v>0.45201664899786631</v>
      </c>
      <c r="U37" s="13">
        <f t="shared" si="39"/>
        <v>0.36572841075583906</v>
      </c>
      <c r="V37" s="15">
        <f t="shared" si="40"/>
        <v>-99</v>
      </c>
      <c r="W37" s="15">
        <f t="shared" si="41"/>
        <v>-99</v>
      </c>
      <c r="X37" s="13">
        <f t="shared" si="42"/>
        <v>1.3379628971784925</v>
      </c>
      <c r="Y37" s="15">
        <f t="shared" si="43"/>
        <v>124.30912930468079</v>
      </c>
      <c r="Z37" s="15">
        <f t="shared" si="44"/>
        <v>194.0446849949999</v>
      </c>
      <c r="AA37" s="16">
        <f t="shared" si="45"/>
        <v>944.05485209800372</v>
      </c>
      <c r="AB37" s="16">
        <f t="shared" si="46"/>
        <v>763.83841500000005</v>
      </c>
      <c r="AC37" s="15">
        <f t="shared" si="47"/>
        <v>259.62458891799804</v>
      </c>
    </row>
    <row r="38" spans="1:29" x14ac:dyDescent="0.25">
      <c r="B38" s="11">
        <v>49</v>
      </c>
      <c r="C38" s="11">
        <v>4.0999999999999996</v>
      </c>
      <c r="D38" s="24">
        <v>8.1</v>
      </c>
      <c r="E38" s="17"/>
      <c r="F38" s="13">
        <f t="shared" si="24"/>
        <v>4.1974999999999998</v>
      </c>
      <c r="G38" s="13">
        <f t="shared" si="25"/>
        <v>7.3999999999999995</v>
      </c>
      <c r="H38" s="10">
        <f t="shared" si="26"/>
        <v>2620.7999999999997</v>
      </c>
      <c r="I38" s="13">
        <f t="shared" si="27"/>
        <v>1.2548478841678876</v>
      </c>
      <c r="J38" s="10">
        <f t="shared" si="28"/>
        <v>5145</v>
      </c>
      <c r="K38" s="10">
        <f t="shared" si="29"/>
        <v>2524.2000000000003</v>
      </c>
      <c r="L38" s="13">
        <f t="shared" si="30"/>
        <v>2.4634433623488179</v>
      </c>
      <c r="M38" s="13">
        <f t="shared" si="31"/>
        <v>1.2085954781809303</v>
      </c>
      <c r="N38" s="15">
        <f t="shared" si="32"/>
        <v>1.0883039768003322</v>
      </c>
      <c r="O38" s="15">
        <f t="shared" si="33"/>
        <v>2.4347700855716661</v>
      </c>
      <c r="P38" s="13">
        <f t="shared" si="34"/>
        <v>111.12675</v>
      </c>
      <c r="Q38" s="13">
        <f t="shared" si="35"/>
        <v>0.65566083397015673</v>
      </c>
      <c r="R38" s="13">
        <f t="shared" si="36"/>
        <v>1.2392979735559781</v>
      </c>
      <c r="S38" s="13">
        <f t="shared" si="37"/>
        <v>1.3591507215793523</v>
      </c>
      <c r="T38" s="13">
        <f t="shared" si="38"/>
        <v>0.34000757896316691</v>
      </c>
      <c r="U38" s="13">
        <f t="shared" si="39"/>
        <v>0.29426521158321123</v>
      </c>
      <c r="V38" s="15">
        <f t="shared" si="40"/>
        <v>-99</v>
      </c>
      <c r="W38" s="15">
        <f t="shared" si="41"/>
        <v>-99</v>
      </c>
      <c r="X38" s="13">
        <f t="shared" si="42"/>
        <v>1.096980031955876</v>
      </c>
      <c r="Y38" s="15">
        <f t="shared" si="43"/>
        <v>121.90382576615265</v>
      </c>
      <c r="Z38" s="15">
        <f t="shared" si="44"/>
        <v>232.092662445</v>
      </c>
      <c r="AA38" s="16">
        <f t="shared" si="45"/>
        <v>710.11942896773257</v>
      </c>
      <c r="AB38" s="16">
        <f t="shared" si="46"/>
        <v>614.58466499999997</v>
      </c>
      <c r="AC38" s="15">
        <f t="shared" si="47"/>
        <v>254.60101626564045</v>
      </c>
    </row>
    <row r="39" spans="1:29" x14ac:dyDescent="0.25">
      <c r="B39" s="20">
        <v>52</v>
      </c>
      <c r="C39" s="11">
        <v>8.1999999999999993</v>
      </c>
      <c r="D39" s="24">
        <v>12.4</v>
      </c>
      <c r="E39" s="17"/>
      <c r="F39" s="13">
        <f t="shared" si="24"/>
        <v>8.2874999999999996</v>
      </c>
      <c r="G39" s="13">
        <f t="shared" si="25"/>
        <v>11.700000000000001</v>
      </c>
      <c r="H39" s="10">
        <f t="shared" si="26"/>
        <v>2808</v>
      </c>
      <c r="I39" s="13">
        <f t="shared" si="27"/>
        <v>1.3444798758941654</v>
      </c>
      <c r="J39" s="10">
        <f t="shared" si="28"/>
        <v>5460</v>
      </c>
      <c r="K39" s="10">
        <f t="shared" si="29"/>
        <v>2652</v>
      </c>
      <c r="L39" s="13">
        <f t="shared" si="30"/>
        <v>2.6142664253497658</v>
      </c>
      <c r="M39" s="13">
        <f t="shared" si="31"/>
        <v>1.2697865494556007</v>
      </c>
      <c r="N39" s="15">
        <f t="shared" si="32"/>
        <v>0.49150080786197992</v>
      </c>
      <c r="O39" s="15">
        <f t="shared" si="33"/>
        <v>5.4678639705882341</v>
      </c>
      <c r="P39" s="13">
        <f t="shared" si="34"/>
        <v>118.41375000000006</v>
      </c>
      <c r="Q39" s="13">
        <f t="shared" si="35"/>
        <v>1.2365866706513406</v>
      </c>
      <c r="R39" s="13">
        <f t="shared" si="36"/>
        <v>2.7831427610294113</v>
      </c>
      <c r="S39" s="13">
        <f t="shared" si="37"/>
        <v>4.801631435603646</v>
      </c>
      <c r="T39" s="13">
        <f t="shared" si="38"/>
        <v>0.98206003035246625</v>
      </c>
      <c r="U39" s="13">
        <f t="shared" si="39"/>
        <v>0.69430201241058342</v>
      </c>
      <c r="V39" s="15">
        <f t="shared" si="40"/>
        <v>-99</v>
      </c>
      <c r="W39" s="15">
        <f t="shared" si="41"/>
        <v>-99</v>
      </c>
      <c r="X39" s="13">
        <f t="shared" si="42"/>
        <v>1.8812497759191165</v>
      </c>
      <c r="Y39" s="15">
        <f t="shared" si="43"/>
        <v>222.76584065324241</v>
      </c>
      <c r="Z39" s="15">
        <f t="shared" si="44"/>
        <v>247.31185342500012</v>
      </c>
      <c r="AA39" s="16">
        <f t="shared" si="45"/>
        <v>2051.0716557923397</v>
      </c>
      <c r="AB39" s="16">
        <f t="shared" si="46"/>
        <v>1450.0775249999999</v>
      </c>
      <c r="AC39" s="15">
        <f t="shared" si="47"/>
        <v>465.25536883792284</v>
      </c>
    </row>
    <row r="40" spans="1:29" x14ac:dyDescent="0.25">
      <c r="B40" s="11">
        <v>55</v>
      </c>
      <c r="C40" s="11">
        <v>4.2</v>
      </c>
      <c r="D40" s="24">
        <v>8.5</v>
      </c>
      <c r="E40" s="17"/>
      <c r="F40" s="13">
        <f t="shared" si="24"/>
        <v>4.2825000000000006</v>
      </c>
      <c r="G40" s="13">
        <f t="shared" si="25"/>
        <v>7.8</v>
      </c>
      <c r="H40" s="10">
        <f t="shared" si="26"/>
        <v>2995.2</v>
      </c>
      <c r="I40" s="13">
        <f t="shared" si="27"/>
        <v>1.434111867620443</v>
      </c>
      <c r="J40" s="10">
        <f t="shared" si="28"/>
        <v>5775</v>
      </c>
      <c r="K40" s="10">
        <f t="shared" si="29"/>
        <v>2779.8</v>
      </c>
      <c r="L40" s="13">
        <f t="shared" si="30"/>
        <v>2.7650894883507138</v>
      </c>
      <c r="M40" s="13">
        <f t="shared" si="31"/>
        <v>1.330977620730271</v>
      </c>
      <c r="N40" s="15">
        <f t="shared" si="32"/>
        <v>1.2349089507901656</v>
      </c>
      <c r="O40" s="15">
        <f t="shared" si="33"/>
        <v>2.1400721454780922</v>
      </c>
      <c r="P40" s="13">
        <f t="shared" si="34"/>
        <v>122.05724999999998</v>
      </c>
      <c r="Q40" s="13">
        <f t="shared" si="35"/>
        <v>0.58178497194079448</v>
      </c>
      <c r="R40" s="13">
        <f t="shared" si="36"/>
        <v>-1</v>
      </c>
      <c r="S40" s="13">
        <f t="shared" si="37"/>
        <v>-1</v>
      </c>
      <c r="T40" s="13">
        <f t="shared" si="38"/>
        <v>-1</v>
      </c>
      <c r="U40" s="13">
        <f t="shared" si="39"/>
        <v>-1</v>
      </c>
      <c r="V40" s="15">
        <f t="shared" si="40"/>
        <v>32.59497068248794</v>
      </c>
      <c r="W40" s="15">
        <f t="shared" si="41"/>
        <v>37.20636347485113</v>
      </c>
      <c r="X40" s="13">
        <f t="shared" si="42"/>
        <v>0.98357860692434773</v>
      </c>
      <c r="Y40" s="15">
        <f t="shared" si="43"/>
        <v>120.05289992001683</v>
      </c>
      <c r="Z40" s="15">
        <f t="shared" si="44"/>
        <v>254.92144891499996</v>
      </c>
      <c r="AA40" s="16">
        <f t="shared" si="45"/>
        <v>-99</v>
      </c>
      <c r="AB40" s="16">
        <f t="shared" si="46"/>
        <v>-99</v>
      </c>
      <c r="AC40" s="15">
        <f t="shared" si="47"/>
        <v>250.73528359895192</v>
      </c>
    </row>
    <row r="41" spans="1:29" x14ac:dyDescent="0.25">
      <c r="B41" s="20">
        <v>58</v>
      </c>
      <c r="C41" s="11">
        <v>4.8</v>
      </c>
      <c r="D41" s="24">
        <v>10.7</v>
      </c>
      <c r="E41" s="17"/>
      <c r="F41" s="13">
        <f t="shared" si="24"/>
        <v>4.8025000000000002</v>
      </c>
      <c r="G41" s="13">
        <f t="shared" si="25"/>
        <v>10</v>
      </c>
      <c r="H41" s="10">
        <f t="shared" si="26"/>
        <v>3182.4</v>
      </c>
      <c r="I41" s="13">
        <f t="shared" si="27"/>
        <v>1.5237438593467207</v>
      </c>
      <c r="J41" s="10">
        <f t="shared" si="28"/>
        <v>6090</v>
      </c>
      <c r="K41" s="10">
        <f t="shared" si="29"/>
        <v>2907.6</v>
      </c>
      <c r="L41" s="13">
        <f t="shared" si="30"/>
        <v>2.9159125513516622</v>
      </c>
      <c r="M41" s="13">
        <f t="shared" si="31"/>
        <v>1.3921686920049412</v>
      </c>
      <c r="N41" s="15">
        <f t="shared" si="32"/>
        <v>1.5852048084809436</v>
      </c>
      <c r="O41" s="15">
        <f t="shared" si="33"/>
        <v>2.3551428497730091</v>
      </c>
      <c r="P41" s="13">
        <f t="shared" si="34"/>
        <v>180.35325</v>
      </c>
      <c r="Q41" s="13">
        <f t="shared" si="35"/>
        <v>0.63618997605107086</v>
      </c>
      <c r="R41" s="13">
        <f t="shared" si="36"/>
        <v>-1</v>
      </c>
      <c r="S41" s="13">
        <f t="shared" si="37"/>
        <v>-1</v>
      </c>
      <c r="T41" s="13">
        <f t="shared" si="38"/>
        <v>-1</v>
      </c>
      <c r="U41" s="13">
        <f t="shared" si="39"/>
        <v>-1</v>
      </c>
      <c r="V41" s="15">
        <f t="shared" si="40"/>
        <v>33.140818551877572</v>
      </c>
      <c r="W41" s="15">
        <f t="shared" si="41"/>
        <v>37.544179737790166</v>
      </c>
      <c r="X41" s="13">
        <f t="shared" si="42"/>
        <v>1.1107644628876798</v>
      </c>
      <c r="Y41" s="15">
        <f t="shared" si="43"/>
        <v>200.32998086629743</v>
      </c>
      <c r="Z41" s="15">
        <f t="shared" si="44"/>
        <v>376.67497675499999</v>
      </c>
      <c r="AA41" s="16">
        <f t="shared" si="45"/>
        <v>-99</v>
      </c>
      <c r="AB41" s="16">
        <f t="shared" si="46"/>
        <v>-99</v>
      </c>
      <c r="AC41" s="15">
        <f t="shared" si="47"/>
        <v>418.39717823849685</v>
      </c>
    </row>
    <row r="42" spans="1:29" x14ac:dyDescent="0.25">
      <c r="B42" s="11">
        <v>61</v>
      </c>
      <c r="C42" s="11">
        <v>6.5</v>
      </c>
      <c r="D42" s="24">
        <v>12.8</v>
      </c>
      <c r="E42" s="17"/>
      <c r="F42" s="13">
        <f t="shared" si="24"/>
        <v>6.4824999999999999</v>
      </c>
      <c r="G42" s="13">
        <f t="shared" si="25"/>
        <v>12.100000000000001</v>
      </c>
      <c r="H42" s="10">
        <f t="shared" si="26"/>
        <v>3369.6</v>
      </c>
      <c r="I42" s="13">
        <f t="shared" si="27"/>
        <v>1.6133758510729983</v>
      </c>
      <c r="J42" s="10">
        <f t="shared" si="28"/>
        <v>6405</v>
      </c>
      <c r="K42" s="10">
        <f t="shared" si="29"/>
        <v>3035.4</v>
      </c>
      <c r="L42" s="13">
        <f t="shared" si="30"/>
        <v>3.0667356143526101</v>
      </c>
      <c r="M42" s="13">
        <f t="shared" si="31"/>
        <v>1.4533597632796116</v>
      </c>
      <c r="N42" s="15">
        <f t="shared" si="32"/>
        <v>1.153698248018161</v>
      </c>
      <c r="O42" s="15">
        <f t="shared" si="33"/>
        <v>3.3502538545167031</v>
      </c>
      <c r="P42" s="13">
        <f t="shared" si="34"/>
        <v>194.92725000000007</v>
      </c>
      <c r="Q42" s="13">
        <f t="shared" si="35"/>
        <v>0.85889365189827271</v>
      </c>
      <c r="R42" s="13">
        <f t="shared" si="36"/>
        <v>1.7052792119490019</v>
      </c>
      <c r="S42" s="13">
        <f t="shared" si="37"/>
        <v>2.2362195656546482</v>
      </c>
      <c r="T42" s="13">
        <f t="shared" si="38"/>
        <v>0.60933407191821332</v>
      </c>
      <c r="U42" s="13">
        <f t="shared" si="39"/>
        <v>0.48691241489270015</v>
      </c>
      <c r="V42" s="15">
        <f t="shared" si="40"/>
        <v>-99</v>
      </c>
      <c r="W42" s="15">
        <f t="shared" si="41"/>
        <v>-99</v>
      </c>
      <c r="X42" s="13">
        <f t="shared" si="42"/>
        <v>1.4186279541702085</v>
      </c>
      <c r="Y42" s="15">
        <f t="shared" si="43"/>
        <v>276.52924587952486</v>
      </c>
      <c r="Z42" s="15">
        <f t="shared" si="44"/>
        <v>407.11335871500017</v>
      </c>
      <c r="AA42" s="16">
        <f t="shared" si="45"/>
        <v>1272.6185825640653</v>
      </c>
      <c r="AB42" s="16">
        <f t="shared" si="46"/>
        <v>1016.936055</v>
      </c>
      <c r="AC42" s="15">
        <f t="shared" si="47"/>
        <v>577.54239118922283</v>
      </c>
    </row>
    <row r="43" spans="1:29" x14ac:dyDescent="0.25">
      <c r="B43" s="20">
        <v>62</v>
      </c>
      <c r="C43" s="11">
        <v>17.5</v>
      </c>
      <c r="D43" s="24">
        <v>22.5</v>
      </c>
      <c r="E43" s="17"/>
      <c r="F43" s="13">
        <f t="shared" si="24"/>
        <v>17.547499999999999</v>
      </c>
      <c r="G43" s="13">
        <f t="shared" si="25"/>
        <v>21.8</v>
      </c>
      <c r="H43" s="10">
        <f t="shared" si="26"/>
        <v>3432</v>
      </c>
      <c r="I43" s="13">
        <f t="shared" si="27"/>
        <v>1.6432531816484244</v>
      </c>
      <c r="J43" s="10">
        <f t="shared" si="28"/>
        <v>6510</v>
      </c>
      <c r="K43" s="10">
        <f t="shared" si="29"/>
        <v>3078</v>
      </c>
      <c r="L43" s="13">
        <f t="shared" si="30"/>
        <v>3.1170099686862596</v>
      </c>
      <c r="M43" s="13">
        <f t="shared" si="31"/>
        <v>1.473756787037835</v>
      </c>
      <c r="N43" s="15">
        <f t="shared" si="32"/>
        <v>0.26738141381792008</v>
      </c>
      <c r="O43" s="15">
        <f t="shared" si="33"/>
        <v>10.791636013645224</v>
      </c>
      <c r="P43" s="13">
        <f t="shared" si="34"/>
        <v>147.56175000000005</v>
      </c>
      <c r="Q43" s="13">
        <f t="shared" si="35"/>
        <v>1.928064405750479</v>
      </c>
      <c r="R43" s="13">
        <f t="shared" si="36"/>
        <v>5.4929427309454191</v>
      </c>
      <c r="S43" s="13">
        <f t="shared" si="37"/>
        <v>13.867857719601419</v>
      </c>
      <c r="T43" s="13">
        <f t="shared" si="38"/>
        <v>2.6663681645566766</v>
      </c>
      <c r="U43" s="13">
        <f t="shared" si="39"/>
        <v>1.5904246818351575</v>
      </c>
      <c r="V43" s="15">
        <f t="shared" si="40"/>
        <v>-99</v>
      </c>
      <c r="W43" s="15">
        <f t="shared" si="41"/>
        <v>-99</v>
      </c>
      <c r="X43" s="13">
        <f t="shared" si="42"/>
        <v>2.5721302895467204</v>
      </c>
      <c r="Y43" s="15">
        <f t="shared" si="43"/>
        <v>379.54804675352091</v>
      </c>
      <c r="Z43" s="15">
        <f t="shared" si="44"/>
        <v>308.18861734500007</v>
      </c>
      <c r="AA43" s="16">
        <f t="shared" si="45"/>
        <v>5568.8165664032013</v>
      </c>
      <c r="AB43" s="16">
        <f t="shared" si="46"/>
        <v>3321.6655649999998</v>
      </c>
      <c r="AC43" s="15">
        <f t="shared" si="47"/>
        <v>792.70127756659849</v>
      </c>
    </row>
    <row r="44" spans="1:29" x14ac:dyDescent="0.25">
      <c r="B44" s="11"/>
      <c r="C44" s="11"/>
      <c r="D44" s="24"/>
      <c r="E44" s="17"/>
      <c r="F44" s="13"/>
      <c r="G44" s="13"/>
      <c r="H44" s="10"/>
      <c r="I44" s="13"/>
      <c r="J44" s="10"/>
      <c r="K44" s="10"/>
      <c r="L44" s="13"/>
      <c r="M44" s="13"/>
      <c r="N44" s="15"/>
      <c r="O44" s="15"/>
      <c r="P44" s="13"/>
      <c r="Q44" s="13"/>
      <c r="R44" s="13"/>
      <c r="S44" s="13"/>
      <c r="T44" s="13"/>
      <c r="U44" s="13"/>
      <c r="V44" s="15"/>
      <c r="W44" s="15"/>
      <c r="X44" s="13"/>
      <c r="Y44" s="15"/>
      <c r="Z44" s="15"/>
      <c r="AA44" s="16"/>
      <c r="AB44" s="16"/>
      <c r="AC44" s="15"/>
    </row>
    <row r="45" spans="1:29" x14ac:dyDescent="0.25">
      <c r="B45" s="20"/>
      <c r="C45" s="11"/>
      <c r="D45" s="11"/>
      <c r="E45" s="17"/>
      <c r="F45" s="13"/>
      <c r="G45" s="13"/>
      <c r="H45" s="10"/>
      <c r="I45" s="13"/>
      <c r="J45" s="10"/>
      <c r="K45" s="10"/>
      <c r="L45" s="13"/>
      <c r="M45" s="13"/>
      <c r="N45" s="15"/>
      <c r="O45" s="15"/>
      <c r="P45" s="13"/>
      <c r="Q45" s="13"/>
      <c r="R45" s="13"/>
      <c r="S45" s="13"/>
      <c r="T45" s="13"/>
      <c r="U45" s="13"/>
      <c r="V45" s="15"/>
      <c r="W45" s="15"/>
      <c r="X45" s="13"/>
      <c r="Y45" s="15"/>
      <c r="Z45" s="15"/>
      <c r="AA45" s="16"/>
      <c r="AB45" s="16"/>
      <c r="AC45" s="15"/>
    </row>
    <row r="46" spans="1:29" x14ac:dyDescent="0.25">
      <c r="A46" t="s">
        <v>60</v>
      </c>
      <c r="B46" s="11"/>
      <c r="C46" s="11"/>
      <c r="D46" s="11"/>
      <c r="E46" s="17"/>
      <c r="F46" s="13"/>
      <c r="G46" s="13"/>
      <c r="H46" s="10"/>
      <c r="I46" s="13"/>
      <c r="J46" s="10"/>
      <c r="K46" s="10"/>
      <c r="L46" s="13"/>
      <c r="M46" s="13"/>
      <c r="N46" s="15"/>
      <c r="O46" s="15"/>
      <c r="P46" s="13"/>
      <c r="Q46" s="13"/>
      <c r="R46" s="13"/>
      <c r="S46" s="13"/>
      <c r="T46" s="13"/>
      <c r="U46" s="13"/>
      <c r="V46" s="15"/>
      <c r="W46" s="15"/>
      <c r="X46" s="13"/>
      <c r="Y46" s="15"/>
      <c r="Z46" s="15"/>
      <c r="AA46" s="16"/>
      <c r="AB46" s="16"/>
      <c r="AC46" s="15"/>
    </row>
    <row r="47" spans="1:29" x14ac:dyDescent="0.25">
      <c r="B47" s="20"/>
      <c r="C47" s="11"/>
      <c r="D47" s="11"/>
      <c r="E47" s="17"/>
      <c r="F47" s="13"/>
      <c r="G47" s="13"/>
      <c r="H47" s="10"/>
      <c r="I47" s="13"/>
      <c r="J47" s="10"/>
      <c r="K47" s="10"/>
      <c r="L47" s="13"/>
      <c r="M47" s="13"/>
      <c r="N47" s="15"/>
      <c r="O47" s="15"/>
      <c r="P47" s="13"/>
      <c r="Q47" s="13"/>
      <c r="R47" s="13"/>
      <c r="S47" s="13"/>
      <c r="T47" s="13"/>
      <c r="U47" s="13"/>
      <c r="V47" s="15"/>
      <c r="W47" s="15"/>
      <c r="X47" s="13"/>
      <c r="Y47" s="15"/>
      <c r="Z47" s="15"/>
      <c r="AA47" s="16"/>
      <c r="AB47" s="16"/>
      <c r="AC47" s="15"/>
    </row>
    <row r="48" spans="1:29" x14ac:dyDescent="0.25">
      <c r="B48" s="11"/>
      <c r="C48" s="28"/>
      <c r="D48" s="11"/>
      <c r="E48" s="17"/>
      <c r="F48" s="13"/>
      <c r="G48" s="13"/>
      <c r="H48" s="10"/>
      <c r="I48" s="13"/>
      <c r="J48" s="10"/>
      <c r="K48" s="10"/>
      <c r="L48" s="13"/>
      <c r="M48" s="13"/>
      <c r="N48" s="15"/>
      <c r="O48" s="15"/>
      <c r="P48" s="13"/>
      <c r="Q48" s="13"/>
      <c r="R48" s="13"/>
      <c r="S48" s="13"/>
      <c r="T48" s="13"/>
      <c r="U48" s="13"/>
      <c r="V48" s="15"/>
      <c r="W48" s="15"/>
      <c r="X48" s="13"/>
      <c r="Y48" s="15"/>
      <c r="Z48" s="15"/>
      <c r="AA48" s="16"/>
      <c r="AB48" s="16"/>
      <c r="AC48" s="15"/>
    </row>
    <row r="49" spans="2:29" x14ac:dyDescent="0.25">
      <c r="B49" s="20"/>
      <c r="C49" s="28"/>
      <c r="D49" s="11"/>
      <c r="E49" s="17"/>
      <c r="F49" s="13"/>
      <c r="G49" s="13"/>
      <c r="H49" s="10"/>
      <c r="I49" s="13"/>
      <c r="J49" s="10"/>
      <c r="K49" s="10"/>
      <c r="L49" s="13"/>
      <c r="M49" s="13"/>
      <c r="N49" s="15"/>
      <c r="O49" s="15"/>
      <c r="P49" s="13"/>
      <c r="Q49" s="13"/>
      <c r="R49" s="13"/>
      <c r="S49" s="13"/>
      <c r="T49" s="13"/>
      <c r="U49" s="13"/>
      <c r="V49" s="15"/>
      <c r="W49" s="15"/>
      <c r="X49" s="13"/>
      <c r="Y49" s="15"/>
      <c r="Z49" s="15"/>
      <c r="AA49" s="16"/>
      <c r="AB49" s="16"/>
      <c r="AC49" s="15"/>
    </row>
    <row r="50" spans="2:29" x14ac:dyDescent="0.25">
      <c r="B50" s="11"/>
      <c r="C50" s="28"/>
      <c r="D50" s="11"/>
      <c r="E50" s="17"/>
      <c r="F50" s="13"/>
      <c r="G50" s="13"/>
      <c r="H50" s="10"/>
      <c r="I50" s="13"/>
      <c r="J50" s="10"/>
      <c r="K50" s="10"/>
      <c r="L50" s="13"/>
      <c r="M50" s="13"/>
      <c r="N50" s="15"/>
      <c r="O50" s="15"/>
      <c r="P50" s="13"/>
      <c r="Q50" s="13"/>
      <c r="R50" s="13"/>
      <c r="S50" s="13"/>
      <c r="T50" s="13"/>
      <c r="U50" s="13"/>
      <c r="V50" s="15"/>
      <c r="W50" s="15"/>
      <c r="X50" s="13"/>
      <c r="Y50" s="15"/>
      <c r="Z50" s="15"/>
      <c r="AA50" s="16"/>
      <c r="AB50" s="16"/>
      <c r="AC50" s="15"/>
    </row>
    <row r="51" spans="2:29" x14ac:dyDescent="0.25">
      <c r="B51" s="20"/>
      <c r="C51" s="28"/>
      <c r="D51" s="11"/>
      <c r="E51" s="17"/>
      <c r="F51" s="13"/>
      <c r="G51" s="13"/>
      <c r="H51" s="10"/>
      <c r="I51" s="13"/>
      <c r="J51" s="10"/>
      <c r="K51" s="10"/>
      <c r="L51" s="13"/>
      <c r="M51" s="13"/>
      <c r="N51" s="15"/>
      <c r="O51" s="15"/>
      <c r="P51" s="13"/>
      <c r="Q51" s="13"/>
      <c r="R51" s="13"/>
      <c r="S51" s="13"/>
      <c r="T51" s="13"/>
      <c r="U51" s="13"/>
      <c r="V51" s="15"/>
      <c r="W51" s="15"/>
      <c r="X51" s="13"/>
      <c r="Y51" s="15"/>
      <c r="Z51" s="15"/>
      <c r="AA51" s="16"/>
      <c r="AB51" s="16"/>
      <c r="AC51" s="15"/>
    </row>
    <row r="52" spans="2:29" x14ac:dyDescent="0.25">
      <c r="B52" s="11"/>
      <c r="C52" s="28"/>
      <c r="D52" s="11"/>
      <c r="E52" s="17"/>
      <c r="F52" s="13"/>
      <c r="G52" s="13"/>
      <c r="H52" s="10"/>
      <c r="I52" s="13"/>
      <c r="J52" s="10"/>
      <c r="K52" s="10"/>
      <c r="L52" s="13"/>
      <c r="M52" s="13"/>
      <c r="N52" s="15"/>
      <c r="O52" s="15"/>
      <c r="P52" s="13"/>
      <c r="Q52" s="13"/>
      <c r="R52" s="13"/>
      <c r="S52" s="13"/>
      <c r="T52" s="13"/>
      <c r="U52" s="13"/>
      <c r="V52" s="15"/>
      <c r="W52" s="15"/>
      <c r="X52" s="13"/>
      <c r="Y52" s="15"/>
      <c r="Z52" s="15"/>
      <c r="AA52" s="16"/>
      <c r="AB52" s="16"/>
      <c r="AC52" s="15"/>
    </row>
    <row r="53" spans="2:29" x14ac:dyDescent="0.25">
      <c r="B53" s="11"/>
      <c r="C53" s="28"/>
      <c r="D53" s="11"/>
      <c r="E53" s="17"/>
      <c r="F53" s="13"/>
      <c r="G53" s="13"/>
      <c r="H53" s="10"/>
      <c r="I53" s="13"/>
      <c r="J53" s="10"/>
      <c r="K53" s="10"/>
      <c r="L53" s="13"/>
      <c r="M53" s="13"/>
      <c r="N53" s="15"/>
      <c r="O53" s="15"/>
      <c r="P53" s="13"/>
      <c r="Q53" s="13"/>
      <c r="R53" s="13"/>
      <c r="S53" s="13"/>
      <c r="T53" s="13"/>
      <c r="U53" s="13"/>
      <c r="V53" s="15"/>
      <c r="W53" s="15"/>
      <c r="X53" s="13"/>
      <c r="Y53" s="15"/>
      <c r="Z53" s="15"/>
      <c r="AA53" s="16"/>
      <c r="AB53" s="16"/>
      <c r="AC53" s="15"/>
    </row>
    <row r="54" spans="2:29" x14ac:dyDescent="0.25">
      <c r="B54" s="11"/>
      <c r="C54" s="28"/>
      <c r="D54" s="11"/>
      <c r="E54" s="17"/>
      <c r="F54" s="13"/>
      <c r="G54" s="13"/>
      <c r="H54" s="10"/>
      <c r="I54" s="13"/>
      <c r="J54" s="10"/>
      <c r="K54" s="10"/>
      <c r="L54" s="13"/>
      <c r="M54" s="13"/>
      <c r="N54" s="15"/>
      <c r="O54" s="15"/>
      <c r="P54" s="13"/>
      <c r="Q54" s="13"/>
      <c r="R54" s="13"/>
      <c r="S54" s="13"/>
      <c r="T54" s="13"/>
      <c r="U54" s="13"/>
      <c r="V54" s="15"/>
      <c r="W54" s="15"/>
      <c r="X54" s="13"/>
      <c r="Y54" s="15"/>
      <c r="Z54" s="15"/>
      <c r="AA54" s="16"/>
      <c r="AB54" s="16"/>
      <c r="AC54" s="15"/>
    </row>
    <row r="55" spans="2:29" x14ac:dyDescent="0.25">
      <c r="B55" s="11"/>
      <c r="C55" s="28"/>
      <c r="D55" s="11"/>
      <c r="E55" s="17"/>
      <c r="F55" s="13"/>
      <c r="G55" s="13"/>
      <c r="H55" s="10"/>
      <c r="I55" s="13"/>
      <c r="J55" s="10"/>
      <c r="K55" s="10"/>
      <c r="L55" s="13"/>
      <c r="M55" s="13"/>
      <c r="N55" s="15"/>
      <c r="O55" s="15"/>
      <c r="P55" s="13"/>
      <c r="Q55" s="13"/>
      <c r="R55" s="13"/>
      <c r="S55" s="13"/>
      <c r="T55" s="13"/>
      <c r="U55" s="13"/>
      <c r="V55" s="15"/>
      <c r="W55" s="15"/>
      <c r="X55" s="13"/>
      <c r="Y55" s="15"/>
      <c r="Z55" s="15"/>
      <c r="AA55" s="16"/>
      <c r="AB55" s="16"/>
      <c r="AC55" s="15"/>
    </row>
  </sheetData>
  <phoneticPr fontId="13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45"/>
  <sheetViews>
    <sheetView tabSelected="1" view="pageBreakPreview" topLeftCell="A12" zoomScale="75" zoomScaleNormal="75" workbookViewId="0">
      <selection activeCell="U13" sqref="U13"/>
    </sheetView>
  </sheetViews>
  <sheetFormatPr defaultRowHeight="13.2" x14ac:dyDescent="0.25"/>
  <sheetData>
    <row r="1" spans="1:24" x14ac:dyDescent="0.25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spans="1:24" ht="17.399999999999999" x14ac:dyDescent="0.3">
      <c r="A2" s="21"/>
      <c r="B2" s="21"/>
      <c r="C2" s="21"/>
      <c r="D2" s="21"/>
      <c r="E2" s="21"/>
      <c r="F2" s="22" t="s">
        <v>40</v>
      </c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spans="1:24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spans="1:24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</row>
    <row r="5" spans="1:24" x14ac:dyDescent="0.25">
      <c r="A5" s="21"/>
      <c r="B5" s="21"/>
      <c r="C5" s="21"/>
      <c r="D5" s="21"/>
      <c r="E5" s="21"/>
      <c r="F5" s="23" t="s">
        <v>36</v>
      </c>
      <c r="G5" s="21" t="str">
        <f>'Data Entry'!D8</f>
        <v>DMT-04</v>
      </c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</row>
    <row r="6" spans="1:24" x14ac:dyDescent="0.25">
      <c r="A6" s="21"/>
      <c r="B6" s="21"/>
      <c r="C6" s="21"/>
      <c r="D6" s="21"/>
      <c r="E6" s="21"/>
      <c r="F6" s="23" t="s">
        <v>37</v>
      </c>
      <c r="G6" s="21" t="str">
        <f>'Data Entry'!D5</f>
        <v>I-526 Longpoint Rd</v>
      </c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</row>
    <row r="7" spans="1:24" x14ac:dyDescent="0.25">
      <c r="A7" s="21"/>
      <c r="B7" s="21"/>
      <c r="C7" s="21"/>
      <c r="D7" s="21"/>
      <c r="E7" s="21"/>
      <c r="F7" s="23" t="s">
        <v>38</v>
      </c>
      <c r="G7" s="21" t="str">
        <f>'Data Entry'!D6</f>
        <v>Mt. Pleasant, SC</v>
      </c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</row>
    <row r="8" spans="1:24" x14ac:dyDescent="0.25">
      <c r="A8" s="21"/>
      <c r="B8" s="21"/>
      <c r="C8" s="21"/>
      <c r="D8" s="21"/>
      <c r="E8" s="21"/>
      <c r="F8" s="23" t="s">
        <v>39</v>
      </c>
      <c r="G8" s="21" t="str">
        <f>'Data Entry'!D4</f>
        <v>200424A</v>
      </c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</row>
    <row r="9" spans="1:24" x14ac:dyDescent="0.25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</row>
    <row r="10" spans="1:24" x14ac:dyDescent="0.25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</row>
    <row r="11" spans="1:24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</row>
    <row r="12" spans="1:24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U12">
        <v>0</v>
      </c>
      <c r="V12">
        <v>0.6</v>
      </c>
      <c r="W12">
        <v>1.8</v>
      </c>
      <c r="X12">
        <v>3.3</v>
      </c>
    </row>
    <row r="13" spans="1:24" x14ac:dyDescent="0.25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U13">
        <f>'Data Entry'!I10</f>
        <v>62</v>
      </c>
      <c r="V13">
        <v>0.6</v>
      </c>
      <c r="W13">
        <v>1.8</v>
      </c>
      <c r="X13">
        <v>3.3</v>
      </c>
    </row>
    <row r="14" spans="1:24" x14ac:dyDescent="0.25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</row>
    <row r="15" spans="1:24" x14ac:dyDescent="0.25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</row>
    <row r="16" spans="1:24" x14ac:dyDescent="0.25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</row>
    <row r="17" spans="1:19" x14ac:dyDescent="0.25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</row>
    <row r="18" spans="1:19" x14ac:dyDescent="0.25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2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</row>
    <row r="20" spans="1:19" x14ac:dyDescent="0.25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</row>
    <row r="21" spans="1:19" x14ac:dyDescent="0.25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</row>
    <row r="22" spans="1:19" x14ac:dyDescent="0.25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</row>
    <row r="23" spans="1:19" x14ac:dyDescent="0.25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</row>
    <row r="24" spans="1:19" x14ac:dyDescent="0.2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</row>
    <row r="25" spans="1:19" x14ac:dyDescent="0.2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</row>
    <row r="26" spans="1:19" x14ac:dyDescent="0.2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</row>
    <row r="27" spans="1:19" x14ac:dyDescent="0.2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</row>
    <row r="28" spans="1:19" x14ac:dyDescent="0.2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</row>
    <row r="29" spans="1:19" x14ac:dyDescent="0.2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</row>
    <row r="30" spans="1:19" x14ac:dyDescent="0.2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2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</row>
    <row r="32" spans="1:19" x14ac:dyDescent="0.2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</row>
    <row r="33" spans="1:19" x14ac:dyDescent="0.2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</row>
    <row r="34" spans="1:19" x14ac:dyDescent="0.2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</row>
    <row r="35" spans="1:19" x14ac:dyDescent="0.2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</row>
    <row r="36" spans="1:19" x14ac:dyDescent="0.2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</row>
    <row r="37" spans="1:19" x14ac:dyDescent="0.2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</row>
    <row r="38" spans="1:19" x14ac:dyDescent="0.2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</row>
    <row r="39" spans="1:19" x14ac:dyDescent="0.2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</row>
    <row r="40" spans="1:19" x14ac:dyDescent="0.2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</row>
    <row r="41" spans="1:19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</row>
    <row r="42" spans="1:19" x14ac:dyDescent="0.2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</row>
    <row r="43" spans="1:19" x14ac:dyDescent="0.2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</row>
    <row r="44" spans="1:19" x14ac:dyDescent="0.2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</row>
    <row r="45" spans="1:19" x14ac:dyDescent="0.2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</row>
  </sheetData>
  <phoneticPr fontId="13" type="noConversion"/>
  <pageMargins left="0.75" right="0.75" top="1" bottom="1" header="0.5" footer="0.5"/>
  <pageSetup scale="7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C90"/>
  <sheetViews>
    <sheetView zoomScaleNormal="100" zoomScaleSheetLayoutView="100" workbookViewId="0">
      <selection activeCell="J97" sqref="J97"/>
    </sheetView>
  </sheetViews>
  <sheetFormatPr defaultRowHeight="13.2" x14ac:dyDescent="0.25"/>
  <cols>
    <col min="6" max="7" width="0" hidden="1" customWidth="1"/>
    <col min="9" max="9" width="0" hidden="1" customWidth="1"/>
    <col min="12" max="13" width="0" hidden="1" customWidth="1"/>
    <col min="14" max="15" width="9.21875" bestFit="1" customWidth="1"/>
    <col min="16" max="16" width="9.21875" hidden="1" customWidth="1"/>
    <col min="17" max="19" width="9.21875" bestFit="1" customWidth="1"/>
    <col min="20" max="21" width="9.21875" hidden="1" customWidth="1"/>
    <col min="22" max="23" width="9.21875" bestFit="1" customWidth="1"/>
    <col min="24" max="25" width="9.21875" hidden="1" customWidth="1"/>
    <col min="26" max="26" width="9.21875" bestFit="1" customWidth="1"/>
    <col min="27" max="29" width="9.5546875" bestFit="1" customWidth="1"/>
  </cols>
  <sheetData>
    <row r="2" spans="1:29" ht="15.6" x14ac:dyDescent="0.25">
      <c r="A2" t="s">
        <v>57</v>
      </c>
      <c r="Q2" s="27">
        <v>1</v>
      </c>
      <c r="R2" t="s">
        <v>51</v>
      </c>
    </row>
    <row r="3" spans="1:29" ht="15.6" x14ac:dyDescent="0.25">
      <c r="Q3" s="27">
        <v>2</v>
      </c>
      <c r="R3" t="s">
        <v>53</v>
      </c>
    </row>
    <row r="4" spans="1:29" ht="15.6" x14ac:dyDescent="0.25">
      <c r="C4" s="8" t="str">
        <f>'Data Entry'!C4</f>
        <v>Job No:</v>
      </c>
      <c r="D4" s="25" t="str">
        <f>'Data Entry'!D4</f>
        <v>200424A</v>
      </c>
      <c r="Q4" s="27">
        <v>3</v>
      </c>
      <c r="R4" t="s">
        <v>55</v>
      </c>
    </row>
    <row r="5" spans="1:29" ht="15.6" x14ac:dyDescent="0.25">
      <c r="C5" s="8" t="str">
        <f>'Data Entry'!C5</f>
        <v>Job Name:</v>
      </c>
      <c r="D5" s="25" t="str">
        <f>'Data Entry'!D5</f>
        <v>I-526 Longpoint Rd</v>
      </c>
      <c r="Q5" s="27">
        <v>4</v>
      </c>
      <c r="R5" t="s">
        <v>52</v>
      </c>
    </row>
    <row r="6" spans="1:29" ht="15.6" x14ac:dyDescent="0.25">
      <c r="C6" s="8" t="str">
        <f>'Data Entry'!C6</f>
        <v>Job Location:</v>
      </c>
      <c r="D6" s="25" t="str">
        <f>'Data Entry'!D6</f>
        <v>Mt. Pleasant, SC</v>
      </c>
      <c r="Q6" s="27">
        <v>5</v>
      </c>
      <c r="R6" t="s">
        <v>54</v>
      </c>
    </row>
    <row r="7" spans="1:29" ht="15.6" x14ac:dyDescent="0.25">
      <c r="C7" s="8" t="str">
        <f>'Data Entry'!C7</f>
        <v>Date:</v>
      </c>
      <c r="D7" s="26">
        <f>'Data Entry'!D7</f>
        <v>44987</v>
      </c>
      <c r="Q7" s="27">
        <v>6</v>
      </c>
      <c r="R7" t="s">
        <v>55</v>
      </c>
    </row>
    <row r="8" spans="1:29" ht="15.6" x14ac:dyDescent="0.25">
      <c r="C8" s="8" t="str">
        <f>'Data Entry'!C8</f>
        <v>Sounding No:</v>
      </c>
      <c r="D8" s="25" t="str">
        <f>'Data Entry'!D8</f>
        <v>DMT-04</v>
      </c>
      <c r="Q8" s="27">
        <v>7</v>
      </c>
      <c r="R8" t="s">
        <v>56</v>
      </c>
    </row>
    <row r="9" spans="1:29" x14ac:dyDescent="0.25">
      <c r="C9" s="8" t="str">
        <f>'Data Entry'!C9</f>
        <v>Ground Water Depth (ft):</v>
      </c>
      <c r="D9" s="25">
        <f>'Data Entry'!D9</f>
        <v>7</v>
      </c>
    </row>
    <row r="10" spans="1:29" x14ac:dyDescent="0.25">
      <c r="C10" s="8"/>
      <c r="D10" s="25"/>
    </row>
    <row r="11" spans="1:29" x14ac:dyDescent="0.25">
      <c r="C11" s="8"/>
      <c r="D11" s="25"/>
    </row>
    <row r="14" spans="1:29" ht="16.8" x14ac:dyDescent="0.35">
      <c r="B14" s="10" t="s">
        <v>44</v>
      </c>
      <c r="C14" s="10" t="s">
        <v>12</v>
      </c>
      <c r="D14" s="10" t="s">
        <v>13</v>
      </c>
      <c r="E14" s="10" t="s">
        <v>14</v>
      </c>
      <c r="F14" s="10" t="s">
        <v>16</v>
      </c>
      <c r="G14" s="10" t="s">
        <v>17</v>
      </c>
      <c r="H14" s="10" t="s">
        <v>20</v>
      </c>
      <c r="I14" s="10" t="s">
        <v>20</v>
      </c>
      <c r="J14" s="14" t="s">
        <v>26</v>
      </c>
      <c r="K14" s="14" t="s">
        <v>25</v>
      </c>
      <c r="L14" s="14" t="s">
        <v>26</v>
      </c>
      <c r="M14" s="14" t="s">
        <v>25</v>
      </c>
      <c r="P14" s="10" t="s">
        <v>28</v>
      </c>
      <c r="Q14" s="10"/>
      <c r="R14" s="10"/>
      <c r="S14" s="10"/>
      <c r="T14" s="10" t="s">
        <v>30</v>
      </c>
      <c r="U14" s="10" t="s">
        <v>30</v>
      </c>
      <c r="V14" s="14" t="s">
        <v>47</v>
      </c>
      <c r="W14" s="14" t="s">
        <v>48</v>
      </c>
      <c r="Y14" s="10" t="s">
        <v>35</v>
      </c>
      <c r="Z14" s="10" t="s">
        <v>28</v>
      </c>
      <c r="AA14" s="10" t="s">
        <v>49</v>
      </c>
      <c r="AB14" s="10" t="s">
        <v>50</v>
      </c>
      <c r="AC14" s="10" t="s">
        <v>35</v>
      </c>
    </row>
    <row r="15" spans="1:29" ht="17.399999999999999" thickBot="1" x14ac:dyDescent="0.4">
      <c r="B15" s="18" t="s">
        <v>11</v>
      </c>
      <c r="C15" s="18" t="s">
        <v>15</v>
      </c>
      <c r="D15" s="18" t="s">
        <v>15</v>
      </c>
      <c r="E15" s="18" t="s">
        <v>15</v>
      </c>
      <c r="F15" s="19"/>
      <c r="G15" s="19"/>
      <c r="H15" s="18" t="s">
        <v>21</v>
      </c>
      <c r="I15" s="18" t="s">
        <v>15</v>
      </c>
      <c r="J15" s="18" t="s">
        <v>21</v>
      </c>
      <c r="K15" s="18" t="s">
        <v>21</v>
      </c>
      <c r="L15" s="18" t="s">
        <v>15</v>
      </c>
      <c r="M15" s="18" t="s">
        <v>15</v>
      </c>
      <c r="N15" s="18" t="s">
        <v>22</v>
      </c>
      <c r="O15" s="18" t="s">
        <v>27</v>
      </c>
      <c r="P15" s="18" t="s">
        <v>15</v>
      </c>
      <c r="Q15" s="18" t="s">
        <v>31</v>
      </c>
      <c r="R15" s="18" t="s">
        <v>45</v>
      </c>
      <c r="S15" s="18" t="s">
        <v>46</v>
      </c>
      <c r="T15" s="18" t="s">
        <v>15</v>
      </c>
      <c r="U15" s="18" t="s">
        <v>15</v>
      </c>
      <c r="V15" s="18" t="s">
        <v>33</v>
      </c>
      <c r="W15" s="18" t="s">
        <v>33</v>
      </c>
      <c r="X15" s="18" t="s">
        <v>34</v>
      </c>
      <c r="Y15" s="18" t="s">
        <v>15</v>
      </c>
      <c r="Z15" s="18" t="s">
        <v>43</v>
      </c>
      <c r="AA15" s="18" t="s">
        <v>21</v>
      </c>
      <c r="AB15" s="18" t="s">
        <v>21</v>
      </c>
      <c r="AC15" s="18" t="s">
        <v>43</v>
      </c>
    </row>
    <row r="16" spans="1:29" ht="13.8" thickTop="1" x14ac:dyDescent="0.25">
      <c r="A16" s="10"/>
      <c r="B16" s="10">
        <f>'Data Entry'!B16</f>
        <v>1</v>
      </c>
      <c r="C16" s="10">
        <f>'Data Entry'!C16</f>
        <v>0.5</v>
      </c>
      <c r="D16" s="10">
        <f>'Data Entry'!D16</f>
        <v>1.5</v>
      </c>
      <c r="E16" s="10">
        <f>'Data Entry'!E16</f>
        <v>0</v>
      </c>
      <c r="F16" s="10">
        <f>'Data Entry'!F16</f>
        <v>0.74750000000000005</v>
      </c>
      <c r="G16" s="10">
        <f>'Data Entry'!G16</f>
        <v>0.8</v>
      </c>
      <c r="H16" s="10">
        <f>'Data Entry'!H16</f>
        <v>0</v>
      </c>
      <c r="I16" s="10">
        <f>'Data Entry'!I16</f>
        <v>0</v>
      </c>
      <c r="J16" s="10">
        <f>'Data Entry'!J16</f>
        <v>105</v>
      </c>
      <c r="K16" s="10">
        <f>'Data Entry'!K16</f>
        <v>105</v>
      </c>
      <c r="L16">
        <f>'Data Entry'!L16</f>
        <v>5.0274354333649345E-2</v>
      </c>
      <c r="M16">
        <f>'Data Entry'!M16</f>
        <v>5.0274354333649345E-2</v>
      </c>
      <c r="N16" s="13">
        <f>'Data Entry'!N16</f>
        <v>7.0234113712374563E-2</v>
      </c>
      <c r="O16" s="15">
        <f>'Data Entry'!O16</f>
        <v>14.868415714285716</v>
      </c>
      <c r="P16" s="15">
        <f>'Data Entry'!P16</f>
        <v>1.8217499999999998</v>
      </c>
      <c r="Q16" s="15">
        <f>'Data Entry'!Q16</f>
        <v>2.3390130538072116</v>
      </c>
      <c r="R16" s="15">
        <f>'Data Entry'!R16</f>
        <v>7.568023598571429</v>
      </c>
      <c r="S16" s="15">
        <f>'Data Entry'!S16</f>
        <v>22.862627022655005</v>
      </c>
      <c r="T16" s="15">
        <f>IF('Data Entry'!T16=-1,"",'Data Entry'!T16)</f>
        <v>0.13577273204819909</v>
      </c>
      <c r="U16" s="15">
        <f>IF('Data Entry'!U16=-1,"",'Data Entry'!U16)</f>
        <v>7.4750000000000011E-2</v>
      </c>
      <c r="V16" s="15" t="str">
        <f>IF('Data Entry'!V16=-99,"",'Data Entry'!V16)</f>
        <v/>
      </c>
      <c r="W16" s="15" t="str">
        <f>IF('Data Entry'!W16=-99,"",'Data Entry'!W16)</f>
        <v/>
      </c>
      <c r="X16" s="15">
        <f>'Data Entry'!X16</f>
        <v>2.8755370356970174</v>
      </c>
      <c r="Y16" s="15">
        <f>'Data Entry'!Y16</f>
        <v>5.2385095947810409</v>
      </c>
      <c r="Z16" s="15">
        <f>'Data Entry'!Z16</f>
        <v>3.8047977449999992</v>
      </c>
      <c r="AA16" s="15">
        <f>IF('Data Entry'!AA16=-99,"",'Data Entry'!AA16)</f>
        <v>283.56678179194574</v>
      </c>
      <c r="AB16" s="15">
        <f>IF('Data Entry'!AB16=-99,"",'Data Entry'!AB16)</f>
        <v>156.11836500000001</v>
      </c>
      <c r="AC16" s="15">
        <f>'Data Entry'!AC16</f>
        <v>10.940836829083995</v>
      </c>
    </row>
    <row r="17" spans="1:29" x14ac:dyDescent="0.25">
      <c r="A17" s="10"/>
      <c r="B17" s="10">
        <f>'Data Entry'!B17</f>
        <v>2</v>
      </c>
      <c r="C17" s="10">
        <f>'Data Entry'!C17</f>
        <v>0.8</v>
      </c>
      <c r="D17" s="10">
        <f>'Data Entry'!D17</f>
        <v>2.9</v>
      </c>
      <c r="E17" s="10">
        <f>'Data Entry'!E17</f>
        <v>0</v>
      </c>
      <c r="F17" s="10">
        <f>'Data Entry'!F17</f>
        <v>0.99250000000000005</v>
      </c>
      <c r="G17" s="10">
        <f>'Data Entry'!G17</f>
        <v>2.2000000000000002</v>
      </c>
      <c r="H17" s="10">
        <f>'Data Entry'!H17</f>
        <v>0</v>
      </c>
      <c r="I17" s="10">
        <f>'Data Entry'!I17</f>
        <v>0</v>
      </c>
      <c r="J17" s="10">
        <f>'Data Entry'!J17</f>
        <v>210</v>
      </c>
      <c r="K17" s="10">
        <f>'Data Entry'!K17</f>
        <v>210</v>
      </c>
      <c r="L17">
        <f>'Data Entry'!L17</f>
        <v>0.10054870866729869</v>
      </c>
      <c r="M17">
        <f>'Data Entry'!M17</f>
        <v>0.10054870866729869</v>
      </c>
      <c r="N17" s="13">
        <f>'Data Entry'!N17</f>
        <v>1.2166246851385389</v>
      </c>
      <c r="O17" s="15">
        <f>'Data Entry'!O17</f>
        <v>9.8708378571428579</v>
      </c>
      <c r="P17" s="15">
        <f>'Data Entry'!P17</f>
        <v>41.900250000000007</v>
      </c>
      <c r="Q17" s="15">
        <f>'Data Entry'!Q17</f>
        <v>1.8242840085188838</v>
      </c>
      <c r="R17" s="15">
        <f>'Data Entry'!R17</f>
        <v>-1</v>
      </c>
      <c r="S17" s="15">
        <f>'Data Entry'!S17</f>
        <v>-1</v>
      </c>
      <c r="T17" s="15" t="str">
        <f>IF('Data Entry'!T17=-1,"",'Data Entry'!T17)</f>
        <v/>
      </c>
      <c r="U17" s="15" t="str">
        <f>IF('Data Entry'!U17=-1,"",'Data Entry'!U17)</f>
        <v/>
      </c>
      <c r="V17" s="15">
        <f>IF('Data Entry'!V17=-99,"",'Data Entry'!V17)</f>
        <v>40.441214845769466</v>
      </c>
      <c r="W17" s="15">
        <f>IF('Data Entry'!W17=-99,"",'Data Entry'!W17)</f>
        <v>41.29305651203282</v>
      </c>
      <c r="X17" s="15">
        <f>'Data Entry'!X17</f>
        <v>2.487197700371079</v>
      </c>
      <c r="Y17" s="15">
        <f>'Data Entry'!Y17</f>
        <v>104.21420544497332</v>
      </c>
      <c r="Z17" s="15">
        <f>'Data Entry'!Z17</f>
        <v>87.510348135000001</v>
      </c>
      <c r="AA17" s="15" t="str">
        <f>IF('Data Entry'!AA17=-99,"",'Data Entry'!AA17)</f>
        <v/>
      </c>
      <c r="AB17" s="15" t="str">
        <f>IF('Data Entry'!AB17=-99,"",'Data Entry'!AB17)</f>
        <v/>
      </c>
      <c r="AC17" s="15">
        <f>'Data Entry'!AC17</f>
        <v>217.65553664004457</v>
      </c>
    </row>
    <row r="18" spans="1:29" x14ac:dyDescent="0.25">
      <c r="A18" s="10"/>
      <c r="B18" s="10">
        <f>'Data Entry'!B18</f>
        <v>3</v>
      </c>
      <c r="C18" s="10">
        <f>'Data Entry'!C18</f>
        <v>1.1000000000000001</v>
      </c>
      <c r="D18" s="10">
        <f>'Data Entry'!D18</f>
        <v>3.4</v>
      </c>
      <c r="E18" s="10">
        <f>'Data Entry'!E18</f>
        <v>0</v>
      </c>
      <c r="F18" s="10">
        <f>'Data Entry'!F18</f>
        <v>1.2825000000000002</v>
      </c>
      <c r="G18" s="10">
        <f>'Data Entry'!G18</f>
        <v>2.7</v>
      </c>
      <c r="H18" s="10">
        <f>'Data Entry'!H18</f>
        <v>0</v>
      </c>
      <c r="I18" s="10">
        <f>'Data Entry'!I18</f>
        <v>0</v>
      </c>
      <c r="J18" s="10">
        <f>'Data Entry'!J18</f>
        <v>315</v>
      </c>
      <c r="K18" s="10">
        <f>'Data Entry'!K18</f>
        <v>315</v>
      </c>
      <c r="L18">
        <f>'Data Entry'!L18</f>
        <v>0.15082306300094803</v>
      </c>
      <c r="M18">
        <f>'Data Entry'!M18</f>
        <v>0.15082306300094803</v>
      </c>
      <c r="N18" s="13">
        <f>'Data Entry'!N18</f>
        <v>1.1052631578947367</v>
      </c>
      <c r="O18" s="15">
        <f>'Data Entry'!O18</f>
        <v>8.5033414285714297</v>
      </c>
      <c r="P18" s="15">
        <f>'Data Entry'!P18</f>
        <v>49.187250000000006</v>
      </c>
      <c r="Q18" s="15">
        <f>'Data Entry'!Q18</f>
        <v>1.6601862492717414</v>
      </c>
      <c r="R18" s="15">
        <f>'Data Entry'!R18</f>
        <v>4.3282007871428583</v>
      </c>
      <c r="S18" s="15">
        <f>'Data Entry'!S18</f>
        <v>9.5620940244812846</v>
      </c>
      <c r="T18" s="15">
        <f>IF('Data Entry'!T18=-1,"",'Data Entry'!T18)</f>
        <v>0.20257692026647292</v>
      </c>
      <c r="U18" s="15">
        <f>IF('Data Entry'!U18=-1,"",'Data Entry'!U18)</f>
        <v>0.12825000000000003</v>
      </c>
      <c r="V18" s="15" t="str">
        <f>IF('Data Entry'!V18=-99,"",'Data Entry'!V18)</f>
        <v/>
      </c>
      <c r="W18" s="15" t="str">
        <f>IF('Data Entry'!W18=-99,"",'Data Entry'!W18)</f>
        <v/>
      </c>
      <c r="X18" s="15">
        <f>'Data Entry'!X18</f>
        <v>2.3391678627697261</v>
      </c>
      <c r="Y18" s="15">
        <f>'Data Entry'!Y18</f>
        <v>115.05723445802022</v>
      </c>
      <c r="Z18" s="15">
        <f>'Data Entry'!Z18</f>
        <v>102.72953911500001</v>
      </c>
      <c r="AA18" s="15">
        <f>IF('Data Entry'!AA18=-99,"",'Data Entry'!AA18)</f>
        <v>423.09000105333934</v>
      </c>
      <c r="AB18" s="15">
        <f>IF('Data Entry'!AB18=-99,"",'Data Entry'!AB18)</f>
        <v>267.85525500000006</v>
      </c>
      <c r="AC18" s="15">
        <f>'Data Entry'!AC18</f>
        <v>240.30163645495355</v>
      </c>
    </row>
    <row r="19" spans="1:29" x14ac:dyDescent="0.25">
      <c r="A19" s="10"/>
      <c r="B19" s="10">
        <f>'Data Entry'!B19</f>
        <v>4</v>
      </c>
      <c r="C19" s="10">
        <f>'Data Entry'!C19</f>
        <v>1.7</v>
      </c>
      <c r="D19" s="10">
        <f>'Data Entry'!D19</f>
        <v>6.7</v>
      </c>
      <c r="E19" s="10">
        <f>'Data Entry'!E19</f>
        <v>0</v>
      </c>
      <c r="F19" s="10">
        <f>'Data Entry'!F19</f>
        <v>1.7474999999999998</v>
      </c>
      <c r="G19" s="10">
        <f>'Data Entry'!G19</f>
        <v>6</v>
      </c>
      <c r="H19" s="10">
        <f>'Data Entry'!H19</f>
        <v>0</v>
      </c>
      <c r="I19" s="10">
        <f>'Data Entry'!I19</f>
        <v>0</v>
      </c>
      <c r="J19" s="10">
        <f>'Data Entry'!J19</f>
        <v>420</v>
      </c>
      <c r="K19" s="10">
        <f>'Data Entry'!K19</f>
        <v>420</v>
      </c>
      <c r="L19">
        <f>'Data Entry'!L19</f>
        <v>0.20109741733459738</v>
      </c>
      <c r="M19">
        <f>'Data Entry'!M19</f>
        <v>0.20109741733459738</v>
      </c>
      <c r="N19" s="13">
        <f>'Data Entry'!N19</f>
        <v>2.433476394849786</v>
      </c>
      <c r="O19" s="15">
        <f>'Data Entry'!O19</f>
        <v>8.6898182142857134</v>
      </c>
      <c r="P19" s="15">
        <f>'Data Entry'!P19</f>
        <v>147.56175000000002</v>
      </c>
      <c r="Q19" s="15">
        <f>'Data Entry'!Q19</f>
        <v>1.6833481408711575</v>
      </c>
      <c r="R19" s="15">
        <f>'Data Entry'!R19</f>
        <v>-1</v>
      </c>
      <c r="S19" s="15">
        <f>'Data Entry'!S19</f>
        <v>-1</v>
      </c>
      <c r="T19" s="15" t="str">
        <f>IF('Data Entry'!T19=-1,"",'Data Entry'!T19)</f>
        <v/>
      </c>
      <c r="U19" s="15" t="str">
        <f>IF('Data Entry'!U19=-1,"",'Data Entry'!U19)</f>
        <v/>
      </c>
      <c r="V19" s="15">
        <f>IF('Data Entry'!V19=-99,"",'Data Entry'!V19)</f>
        <v>39.857899829106586</v>
      </c>
      <c r="W19" s="15">
        <f>IF('Data Entry'!W19=-99,"",'Data Entry'!W19)</f>
        <v>41.008628200322995</v>
      </c>
      <c r="X19" s="15">
        <f>'Data Entry'!X19</f>
        <v>2.3728386002839552</v>
      </c>
      <c r="Y19" s="15">
        <f>'Data Entry'!Y19</f>
        <v>350.14021632545098</v>
      </c>
      <c r="Z19" s="15">
        <f>'Data Entry'!Z19</f>
        <v>308.18861734500001</v>
      </c>
      <c r="AA19" s="15" t="str">
        <f>IF('Data Entry'!AA19=-99,"",'Data Entry'!AA19)</f>
        <v/>
      </c>
      <c r="AB19" s="15" t="str">
        <f>IF('Data Entry'!AB19=-99,"",'Data Entry'!AB19)</f>
        <v/>
      </c>
      <c r="AC19" s="15">
        <f>'Data Entry'!AC19</f>
        <v>731.28184740435745</v>
      </c>
    </row>
    <row r="20" spans="1:29" x14ac:dyDescent="0.25">
      <c r="A20" s="10"/>
      <c r="B20" s="10">
        <f>'Data Entry'!B20</f>
        <v>5</v>
      </c>
      <c r="C20" s="10">
        <f>'Data Entry'!C20</f>
        <v>1.3</v>
      </c>
      <c r="D20" s="10">
        <f>'Data Entry'!D20</f>
        <v>4.5999999999999996</v>
      </c>
      <c r="E20" s="10">
        <f>'Data Entry'!E20</f>
        <v>0</v>
      </c>
      <c r="F20" s="10">
        <f>'Data Entry'!F20</f>
        <v>1.4325000000000001</v>
      </c>
      <c r="G20" s="10">
        <f>'Data Entry'!G20</f>
        <v>3.8999999999999995</v>
      </c>
      <c r="H20" s="10">
        <f>'Data Entry'!H20</f>
        <v>0</v>
      </c>
      <c r="I20" s="10">
        <f>'Data Entry'!I20</f>
        <v>0</v>
      </c>
      <c r="J20" s="10">
        <f>'Data Entry'!J20</f>
        <v>525</v>
      </c>
      <c r="K20" s="10">
        <f>'Data Entry'!K20</f>
        <v>525</v>
      </c>
      <c r="L20">
        <f>'Data Entry'!L20</f>
        <v>0.2513717716682467</v>
      </c>
      <c r="M20">
        <f>'Data Entry'!M20</f>
        <v>0.2513717716682467</v>
      </c>
      <c r="N20" s="13">
        <f>'Data Entry'!N20</f>
        <v>1.7225130890052349</v>
      </c>
      <c r="O20" s="15">
        <f>'Data Entry'!O20</f>
        <v>5.6987305714285723</v>
      </c>
      <c r="P20" s="15">
        <f>'Data Entry'!P20</f>
        <v>85.62224999999998</v>
      </c>
      <c r="Q20" s="15">
        <f>'Data Entry'!Q20</f>
        <v>1.2726336659124722</v>
      </c>
      <c r="R20" s="15">
        <f>'Data Entry'!R20</f>
        <v>-1</v>
      </c>
      <c r="S20" s="15">
        <f>'Data Entry'!S20</f>
        <v>-1</v>
      </c>
      <c r="T20" s="15" t="str">
        <f>IF('Data Entry'!T20=-1,"",'Data Entry'!T20)</f>
        <v/>
      </c>
      <c r="U20" s="15" t="str">
        <f>IF('Data Entry'!U20=-1,"",'Data Entry'!U20)</f>
        <v/>
      </c>
      <c r="V20" s="15">
        <f>IF('Data Entry'!V20=-99,"",'Data Entry'!V20)</f>
        <v>37.834839414330482</v>
      </c>
      <c r="W20" s="15">
        <f>IF('Data Entry'!W20=-99,"",'Data Entry'!W20)</f>
        <v>40.025874958348588</v>
      </c>
      <c r="X20" s="15">
        <f>'Data Entry'!X20</f>
        <v>1.9647577117776125</v>
      </c>
      <c r="Y20" s="15">
        <f>'Data Entry'!Y20</f>
        <v>168.22697598725065</v>
      </c>
      <c r="Z20" s="15">
        <f>'Data Entry'!Z20</f>
        <v>178.82549401499995</v>
      </c>
      <c r="AA20" s="15" t="str">
        <f>IF('Data Entry'!AA20=-99,"",'Data Entry'!AA20)</f>
        <v/>
      </c>
      <c r="AB20" s="15" t="str">
        <f>IF('Data Entry'!AB20=-99,"",'Data Entry'!AB20)</f>
        <v/>
      </c>
      <c r="AC20" s="15">
        <f>'Data Entry'!AC20</f>
        <v>351.34876842841248</v>
      </c>
    </row>
    <row r="21" spans="1:29" x14ac:dyDescent="0.25">
      <c r="A21" s="10"/>
      <c r="B21" s="10">
        <f>'Data Entry'!B21</f>
        <v>6</v>
      </c>
      <c r="C21" s="10">
        <f>'Data Entry'!C21</f>
        <v>1</v>
      </c>
      <c r="D21" s="10">
        <f>'Data Entry'!D21</f>
        <v>3.5</v>
      </c>
      <c r="E21" s="10">
        <f>'Data Entry'!E21</f>
        <v>0</v>
      </c>
      <c r="F21" s="10">
        <f>'Data Entry'!F21</f>
        <v>1.1725000000000001</v>
      </c>
      <c r="G21" s="10">
        <f>'Data Entry'!G21</f>
        <v>2.8</v>
      </c>
      <c r="H21" s="10">
        <f>'Data Entry'!H21</f>
        <v>0</v>
      </c>
      <c r="I21" s="10">
        <f>'Data Entry'!I21</f>
        <v>0</v>
      </c>
      <c r="J21" s="10">
        <f>'Data Entry'!J21</f>
        <v>630</v>
      </c>
      <c r="K21" s="10">
        <f>'Data Entry'!K21</f>
        <v>630</v>
      </c>
      <c r="L21">
        <f>'Data Entry'!L21</f>
        <v>0.30164612600189605</v>
      </c>
      <c r="M21">
        <f>'Data Entry'!M21</f>
        <v>0.30164612600189605</v>
      </c>
      <c r="N21" s="13">
        <f>'Data Entry'!N21</f>
        <v>1.3880597014925369</v>
      </c>
      <c r="O21" s="15">
        <f>'Data Entry'!O21</f>
        <v>3.8870050000000003</v>
      </c>
      <c r="P21" s="15">
        <f>'Data Entry'!P21</f>
        <v>56.474249999999998</v>
      </c>
      <c r="Q21" s="15">
        <f>'Data Entry'!Q21</f>
        <v>0.96443024991861048</v>
      </c>
      <c r="R21" s="15">
        <f>'Data Entry'!R21</f>
        <v>-1</v>
      </c>
      <c r="S21" s="15">
        <f>'Data Entry'!S21</f>
        <v>-1</v>
      </c>
      <c r="T21" s="15" t="str">
        <f>IF('Data Entry'!T21=-1,"",'Data Entry'!T21)</f>
        <v/>
      </c>
      <c r="U21" s="15" t="str">
        <f>IF('Data Entry'!U21=-1,"",'Data Entry'!U21)</f>
        <v/>
      </c>
      <c r="V21" s="15">
        <f>IF('Data Entry'!V21=-99,"",'Data Entry'!V21)</f>
        <v>35.878323922370733</v>
      </c>
      <c r="W21" s="15">
        <f>IF('Data Entry'!W21=-99,"",'Data Entry'!W21)</f>
        <v>39.050745079106129</v>
      </c>
      <c r="X21" s="15">
        <f>'Data Entry'!X21</f>
        <v>1.5800028046565195</v>
      </c>
      <c r="Y21" s="15">
        <f>'Data Entry'!Y21</f>
        <v>89.229473390873451</v>
      </c>
      <c r="Z21" s="15">
        <f>'Data Entry'!Z21</f>
        <v>117.94873009499999</v>
      </c>
      <c r="AA21" s="15" t="str">
        <f>IF('Data Entry'!AA21=-99,"",'Data Entry'!AA21)</f>
        <v/>
      </c>
      <c r="AB21" s="15" t="str">
        <f>IF('Data Entry'!AB21=-99,"",'Data Entry'!AB21)</f>
        <v/>
      </c>
      <c r="AC21" s="15">
        <f>'Data Entry'!AC21</f>
        <v>186.35932435577482</v>
      </c>
    </row>
    <row r="22" spans="1:29" x14ac:dyDescent="0.25">
      <c r="A22" s="10"/>
      <c r="B22" s="10">
        <f>'Data Entry'!B22</f>
        <v>7</v>
      </c>
      <c r="C22" s="10">
        <f>'Data Entry'!C22</f>
        <v>16</v>
      </c>
      <c r="D22" s="10">
        <f>'Data Entry'!D22</f>
        <v>3.3</v>
      </c>
      <c r="E22" s="10">
        <f>'Data Entry'!E22</f>
        <v>0</v>
      </c>
      <c r="F22" s="10">
        <f>'Data Entry'!F22</f>
        <v>16.932500000000001</v>
      </c>
      <c r="G22" s="10">
        <f>'Data Entry'!G22</f>
        <v>2.5999999999999996</v>
      </c>
      <c r="H22" s="10">
        <f>'Data Entry'!H22</f>
        <v>0</v>
      </c>
      <c r="I22" s="10">
        <f>'Data Entry'!I22</f>
        <v>0</v>
      </c>
      <c r="J22" s="10">
        <f>'Data Entry'!J22</f>
        <v>735</v>
      </c>
      <c r="K22" s="10">
        <f>'Data Entry'!K22</f>
        <v>735</v>
      </c>
      <c r="L22">
        <f>'Data Entry'!L22</f>
        <v>0.3519204803355454</v>
      </c>
      <c r="M22">
        <f>'Data Entry'!M22</f>
        <v>0.3519204803355454</v>
      </c>
      <c r="N22" s="13">
        <f>'Data Entry'!N22</f>
        <v>-0.84644913627639162</v>
      </c>
      <c r="O22" s="15">
        <f>'Data Entry'!O22</f>
        <v>48.114562653061228</v>
      </c>
      <c r="P22" s="15">
        <f>'Data Entry'!P22</f>
        <v>-1</v>
      </c>
      <c r="Q22" s="15">
        <f>'Data Entry'!Q22</f>
        <v>4.5039578975177168</v>
      </c>
      <c r="R22" s="15">
        <f>'Data Entry'!R22</f>
        <v>24.490312390408164</v>
      </c>
      <c r="S22" s="15">
        <f>'Data Entry'!S22</f>
        <v>142.80539444250843</v>
      </c>
      <c r="T22" s="15">
        <f>IF('Data Entry'!T22=-1,"",'Data Entry'!T22)</f>
        <v>4.1250138034198294</v>
      </c>
      <c r="U22" s="15">
        <f>IF('Data Entry'!U22=-1,"",'Data Entry'!U22)</f>
        <v>1.6932500000000001</v>
      </c>
      <c r="V22" s="15" t="str">
        <f>IF('Data Entry'!V22=-99,"",'Data Entry'!V22)</f>
        <v/>
      </c>
      <c r="W22" s="15" t="str">
        <f>IF('Data Entry'!W22=-99,"",'Data Entry'!W22)</f>
        <v/>
      </c>
      <c r="X22" s="15">
        <f>'Data Entry'!X22</f>
        <v>3.987362862740548</v>
      </c>
      <c r="Y22" s="15">
        <f>'Data Entry'!Y22</f>
        <v>-3.987362862740548</v>
      </c>
      <c r="Z22" s="15">
        <f>'Data Entry'!Z22</f>
        <v>-2.0885400000000001</v>
      </c>
      <c r="AA22" s="15">
        <f>IF('Data Entry'!AA22=-99,"",'Data Entry'!AA22)</f>
        <v>8615.2563289944501</v>
      </c>
      <c r="AB22" s="15">
        <f>IF('Data Entry'!AB22=-99,"",'Data Entry'!AB22)</f>
        <v>3536.4203550000002</v>
      </c>
      <c r="AC22" s="15">
        <f>'Data Entry'!AC22</f>
        <v>-8.3277668333481429</v>
      </c>
    </row>
    <row r="23" spans="1:29" x14ac:dyDescent="0.25">
      <c r="A23" s="10"/>
      <c r="B23" s="10">
        <f>'Data Entry'!B23</f>
        <v>8</v>
      </c>
      <c r="C23" s="10">
        <f>'Data Entry'!C23</f>
        <v>1.4</v>
      </c>
      <c r="D23" s="10">
        <f>'Data Entry'!D23</f>
        <v>2.5</v>
      </c>
      <c r="E23" s="10">
        <f>'Data Entry'!E23</f>
        <v>0</v>
      </c>
      <c r="F23" s="10">
        <f>'Data Entry'!F23</f>
        <v>1.6424999999999998</v>
      </c>
      <c r="G23" s="10">
        <f>'Data Entry'!G23</f>
        <v>1.8</v>
      </c>
      <c r="H23" s="10">
        <f>'Data Entry'!H23</f>
        <v>62.4</v>
      </c>
      <c r="I23" s="10">
        <f>'Data Entry'!I23</f>
        <v>2.9877330575425895E-2</v>
      </c>
      <c r="J23" s="10">
        <f>'Data Entry'!J23</f>
        <v>840</v>
      </c>
      <c r="K23" s="10">
        <f>'Data Entry'!K23</f>
        <v>777.6</v>
      </c>
      <c r="L23">
        <f>'Data Entry'!L23</f>
        <v>0.40219483466919476</v>
      </c>
      <c r="M23">
        <f>'Data Entry'!M23</f>
        <v>0.37231750409376885</v>
      </c>
      <c r="N23" s="13">
        <f>'Data Entry'!N23</f>
        <v>9.7666988680123371E-2</v>
      </c>
      <c r="O23" s="15">
        <f>'Data Entry'!O23</f>
        <v>4.3313103780864193</v>
      </c>
      <c r="P23" s="15">
        <f>'Data Entry'!P23</f>
        <v>5.4652500000000073</v>
      </c>
      <c r="Q23" s="15">
        <f>'Data Entry'!Q23</f>
        <v>1.04606955352547</v>
      </c>
      <c r="R23" s="15">
        <f>'Data Entry'!R23</f>
        <v>2.2046369824459875</v>
      </c>
      <c r="S23" s="15">
        <f>'Data Entry'!S23</f>
        <v>3.3382535857185531</v>
      </c>
      <c r="T23" s="15">
        <f>IF('Data Entry'!T23=-1,"",'Data Entry'!T23)</f>
        <v>0.21519034079525171</v>
      </c>
      <c r="U23" s="15">
        <f>IF('Data Entry'!U23=-1,"",'Data Entry'!U23)</f>
        <v>0.16126226694245741</v>
      </c>
      <c r="V23" s="15" t="str">
        <f>IF('Data Entry'!V23=-99,"",'Data Entry'!V23)</f>
        <v/>
      </c>
      <c r="W23" s="15" t="str">
        <f>IF('Data Entry'!W23=-99,"",'Data Entry'!W23)</f>
        <v/>
      </c>
      <c r="X23" s="15">
        <f>'Data Entry'!X23</f>
        <v>1.6424215622190688</v>
      </c>
      <c r="Y23" s="15">
        <f>'Data Entry'!Y23</f>
        <v>8.9762444429177783</v>
      </c>
      <c r="Z23" s="15">
        <f>'Data Entry'!Z23</f>
        <v>11.414393235000015</v>
      </c>
      <c r="AA23" s="15">
        <f>IF('Data Entry'!AA23=-99,"",'Data Entry'!AA23)</f>
        <v>449.433634364515</v>
      </c>
      <c r="AB23" s="15">
        <f>IF('Data Entry'!AB23=-99,"",'Data Entry'!AB23)</f>
        <v>336.80269499999997</v>
      </c>
      <c r="AC23" s="15">
        <f>'Data Entry'!AC23</f>
        <v>18.747245568811497</v>
      </c>
    </row>
    <row r="24" spans="1:29" x14ac:dyDescent="0.25">
      <c r="A24" s="10"/>
      <c r="B24" s="10">
        <f>'Data Entry'!B24</f>
        <v>9</v>
      </c>
      <c r="C24" s="10">
        <f>'Data Entry'!C24</f>
        <v>0.5</v>
      </c>
      <c r="D24" s="10">
        <f>'Data Entry'!D24</f>
        <v>1.1000000000000001</v>
      </c>
      <c r="E24" s="10">
        <f>'Data Entry'!E24</f>
        <v>0</v>
      </c>
      <c r="F24" s="10">
        <f>'Data Entry'!F24</f>
        <v>0.76750000000000007</v>
      </c>
      <c r="G24" s="10">
        <f>'Data Entry'!G24</f>
        <v>0.40000000000000013</v>
      </c>
      <c r="H24" s="10">
        <f>'Data Entry'!H24</f>
        <v>124.8</v>
      </c>
      <c r="I24" s="10">
        <f>'Data Entry'!I24</f>
        <v>5.975466115085179E-2</v>
      </c>
      <c r="J24" s="10">
        <f>'Data Entry'!J24</f>
        <v>945</v>
      </c>
      <c r="K24" s="10">
        <f>'Data Entry'!K24</f>
        <v>820.2</v>
      </c>
      <c r="L24">
        <f>'Data Entry'!L24</f>
        <v>0.45246918900284411</v>
      </c>
      <c r="M24">
        <f>'Data Entry'!M24</f>
        <v>0.39271452785199235</v>
      </c>
      <c r="N24" s="13">
        <f>'Data Entry'!N24</f>
        <v>-0.51925456774831602</v>
      </c>
      <c r="O24" s="15">
        <f>'Data Entry'!O24</f>
        <v>1.8021878200438917</v>
      </c>
      <c r="P24" s="15">
        <f>'Data Entry'!P24</f>
        <v>-1</v>
      </c>
      <c r="Q24" s="15">
        <f>'Data Entry'!Q24</f>
        <v>0.49009194830208214</v>
      </c>
      <c r="R24" s="15">
        <f>'Data Entry'!R24</f>
        <v>0.91731360040234078</v>
      </c>
      <c r="S24" s="15">
        <f>'Data Entry'!S24</f>
        <v>0.85004376285802707</v>
      </c>
      <c r="T24" s="15">
        <f>IF('Data Entry'!T24=-1,"",'Data Entry'!T24)</f>
        <v>7.5851158206306196E-2</v>
      </c>
      <c r="U24" s="15">
        <f>IF('Data Entry'!U24=-1,"",'Data Entry'!U24)</f>
        <v>7.0774533884914823E-2</v>
      </c>
      <c r="V24" s="15" t="str">
        <f>IF('Data Entry'!V24=-99,"",'Data Entry'!V24)</f>
        <v/>
      </c>
      <c r="W24" s="15" t="str">
        <f>IF('Data Entry'!W24=-99,"",'Data Entry'!W24)</f>
        <v/>
      </c>
      <c r="X24" s="15">
        <f>'Data Entry'!X24</f>
        <v>0.74368811850918015</v>
      </c>
      <c r="Y24" s="15">
        <f>'Data Entry'!Y24</f>
        <v>-0.85</v>
      </c>
      <c r="Z24" s="15">
        <f>'Data Entry'!Z24</f>
        <v>-2.0885400000000001</v>
      </c>
      <c r="AA24" s="15">
        <f>IF('Data Entry'!AA24=-99,"",'Data Entry'!AA24)</f>
        <v>158.41817796019873</v>
      </c>
      <c r="AB24" s="15">
        <f>IF('Data Entry'!AB24=-99,"",'Data Entry'!AB24)</f>
        <v>147.81544500000001</v>
      </c>
      <c r="AC24" s="15">
        <f>'Data Entry'!AC24</f>
        <v>-1.7752589999999999</v>
      </c>
    </row>
    <row r="25" spans="1:29" x14ac:dyDescent="0.25">
      <c r="A25" s="10"/>
      <c r="B25" s="10">
        <f>'Data Entry'!B25</f>
        <v>10</v>
      </c>
      <c r="C25" s="10">
        <f>'Data Entry'!C25</f>
        <v>1.7</v>
      </c>
      <c r="D25" s="10">
        <f>'Data Entry'!D25</f>
        <v>5.8</v>
      </c>
      <c r="E25" s="10">
        <f>'Data Entry'!E25</f>
        <v>0</v>
      </c>
      <c r="F25" s="10">
        <f>'Data Entry'!F25</f>
        <v>1.7925</v>
      </c>
      <c r="G25" s="10">
        <f>'Data Entry'!G25</f>
        <v>5.0999999999999996</v>
      </c>
      <c r="H25" s="10">
        <f>'Data Entry'!H25</f>
        <v>187.2</v>
      </c>
      <c r="I25" s="10">
        <f>'Data Entry'!I25</f>
        <v>8.9631991726277685E-2</v>
      </c>
      <c r="J25" s="10">
        <f>'Data Entry'!J25</f>
        <v>1050</v>
      </c>
      <c r="K25" s="10">
        <f>'Data Entry'!K25</f>
        <v>862.8</v>
      </c>
      <c r="L25">
        <f>'Data Entry'!L25</f>
        <v>0.5027435433364934</v>
      </c>
      <c r="M25">
        <f>'Data Entry'!M25</f>
        <v>0.41311155161021573</v>
      </c>
      <c r="N25" s="13">
        <f>'Data Entry'!N25</f>
        <v>1.9423114322013535</v>
      </c>
      <c r="O25" s="15">
        <f>'Data Entry'!O25</f>
        <v>4.1220537204450629</v>
      </c>
      <c r="P25" s="15">
        <f>'Data Entry'!P25</f>
        <v>114.77025</v>
      </c>
      <c r="Q25" s="15">
        <f>'Data Entry'!Q25</f>
        <v>1.0082017209472562</v>
      </c>
      <c r="R25" s="15">
        <f>'Data Entry'!R25</f>
        <v>-1</v>
      </c>
      <c r="S25" s="15">
        <f>'Data Entry'!S25</f>
        <v>-1</v>
      </c>
      <c r="T25" s="15" t="str">
        <f>IF('Data Entry'!T25=-1,"",'Data Entry'!T25)</f>
        <v/>
      </c>
      <c r="U25" s="15" t="str">
        <f>IF('Data Entry'!U25=-1,"",'Data Entry'!U25)</f>
        <v/>
      </c>
      <c r="V25" s="15">
        <f>IF('Data Entry'!V25=-99,"",'Data Entry'!V25)</f>
        <v>36.186093173679481</v>
      </c>
      <c r="W25" s="15">
        <f>IF('Data Entry'!W25=-99,"",'Data Entry'!W25)</f>
        <v>39.207570602665641</v>
      </c>
      <c r="X25" s="15">
        <f>'Data Entry'!X25</f>
        <v>1.6691638105423998</v>
      </c>
      <c r="Y25" s="15">
        <f>'Data Entry'!Y25</f>
        <v>191.57034782690388</v>
      </c>
      <c r="Z25" s="15">
        <f>'Data Entry'!Z25</f>
        <v>239.70225793500001</v>
      </c>
      <c r="AA25" s="15" t="str">
        <f>IF('Data Entry'!AA25=-99,"",'Data Entry'!AA25)</f>
        <v/>
      </c>
      <c r="AB25" s="15" t="str">
        <f>IF('Data Entry'!AB25=-99,"",'Data Entry'!AB25)</f>
        <v/>
      </c>
      <c r="AC25" s="15">
        <f>'Data Entry'!AC25</f>
        <v>400.10233425040184</v>
      </c>
    </row>
    <row r="26" spans="1:29" x14ac:dyDescent="0.25">
      <c r="A26" s="10"/>
      <c r="B26" s="10">
        <f>'Data Entry'!B26</f>
        <v>13</v>
      </c>
      <c r="C26" s="10">
        <f>'Data Entry'!C26</f>
        <v>1.5</v>
      </c>
      <c r="D26" s="10">
        <f>'Data Entry'!D26</f>
        <v>2.7</v>
      </c>
      <c r="E26" s="10">
        <f>'Data Entry'!E26</f>
        <v>0</v>
      </c>
      <c r="F26" s="10">
        <f>'Data Entry'!F26</f>
        <v>1.7375</v>
      </c>
      <c r="G26" s="10">
        <f>'Data Entry'!G26</f>
        <v>2</v>
      </c>
      <c r="H26" s="10">
        <f>'Data Entry'!H26</f>
        <v>374.4</v>
      </c>
      <c r="I26" s="10">
        <f>'Data Entry'!I26</f>
        <v>0.17926398345255537</v>
      </c>
      <c r="J26" s="10">
        <f>'Data Entry'!J26</f>
        <v>1365</v>
      </c>
      <c r="K26" s="10">
        <f>'Data Entry'!K26</f>
        <v>990.6</v>
      </c>
      <c r="L26">
        <f>'Data Entry'!L26</f>
        <v>0.65356660633744146</v>
      </c>
      <c r="M26">
        <f>'Data Entry'!M26</f>
        <v>0.47430262288488612</v>
      </c>
      <c r="N26" s="13">
        <f>'Data Entry'!N26</f>
        <v>0.16845971804811471</v>
      </c>
      <c r="O26" s="15">
        <f>'Data Entry'!O26</f>
        <v>3.2853202604482132</v>
      </c>
      <c r="P26" s="15">
        <f>'Data Entry'!P26</f>
        <v>9.1087499999999988</v>
      </c>
      <c r="Q26" s="15">
        <f>'Data Entry'!Q26</f>
        <v>0.84553507117711979</v>
      </c>
      <c r="R26" s="15">
        <f>'Data Entry'!R26</f>
        <v>1.6722280125681406</v>
      </c>
      <c r="S26" s="15">
        <f>'Data Entry'!S26</f>
        <v>2.1689744563648072</v>
      </c>
      <c r="T26" s="15">
        <f>IF('Data Entry'!T26=-1,"",'Data Entry'!T26)</f>
        <v>0.1940496449709187</v>
      </c>
      <c r="U26" s="15">
        <f>IF('Data Entry'!U26=-1,"",'Data Entry'!U26)</f>
        <v>0.15582360165474446</v>
      </c>
      <c r="V26" s="15" t="str">
        <f>IF('Data Entry'!V26=-99,"",'Data Entry'!V26)</f>
        <v/>
      </c>
      <c r="W26" s="15" t="str">
        <f>IF('Data Entry'!W26=-99,"",'Data Entry'!W26)</f>
        <v/>
      </c>
      <c r="X26" s="15">
        <f>'Data Entry'!X26</f>
        <v>1.3591234002435875</v>
      </c>
      <c r="Y26" s="15">
        <f>'Data Entry'!Y26</f>
        <v>12.379915271968775</v>
      </c>
      <c r="Z26" s="15">
        <f>'Data Entry'!Z26</f>
        <v>19.023988724999995</v>
      </c>
      <c r="AA26" s="15">
        <f>IF('Data Entry'!AA26=-99,"",'Data Entry'!AA26)</f>
        <v>405.28044550756255</v>
      </c>
      <c r="AB26" s="15">
        <f>IF('Data Entry'!AB26=-99,"",'Data Entry'!AB26)</f>
        <v>325.443825</v>
      </c>
      <c r="AC26" s="15">
        <f>'Data Entry'!AC26</f>
        <v>25.855948242117666</v>
      </c>
    </row>
    <row r="27" spans="1:29" x14ac:dyDescent="0.25">
      <c r="A27" s="10"/>
      <c r="B27" s="10">
        <f>'Data Entry'!B27</f>
        <v>16</v>
      </c>
      <c r="C27" s="10">
        <f>'Data Entry'!C27</f>
        <v>2.4</v>
      </c>
      <c r="D27" s="10">
        <f>'Data Entry'!D27</f>
        <v>3.6</v>
      </c>
      <c r="E27" s="10">
        <f>'Data Entry'!E27</f>
        <v>0</v>
      </c>
      <c r="F27" s="10">
        <f>'Data Entry'!F27</f>
        <v>2.6375000000000002</v>
      </c>
      <c r="G27" s="10">
        <f>'Data Entry'!G27</f>
        <v>2.9000000000000004</v>
      </c>
      <c r="H27" s="10">
        <f>'Data Entry'!H27</f>
        <v>561.6</v>
      </c>
      <c r="I27" s="10">
        <f>'Data Entry'!I27</f>
        <v>0.26889597517883307</v>
      </c>
      <c r="J27" s="10">
        <f>'Data Entry'!J27</f>
        <v>1680</v>
      </c>
      <c r="K27" s="10">
        <f>'Data Entry'!K27</f>
        <v>1118.4000000000001</v>
      </c>
      <c r="L27">
        <f>'Data Entry'!L27</f>
        <v>0.80438966933838951</v>
      </c>
      <c r="M27">
        <f>'Data Entry'!M27</f>
        <v>0.5354936941595565</v>
      </c>
      <c r="N27" s="13">
        <f>'Data Entry'!N27</f>
        <v>0.11082477157397352</v>
      </c>
      <c r="O27" s="15">
        <f>'Data Entry'!O27</f>
        <v>4.4232155311158801</v>
      </c>
      <c r="P27" s="15">
        <f>'Data Entry'!P27</f>
        <v>9.1087500000000077</v>
      </c>
      <c r="Q27" s="15">
        <f>'Data Entry'!Q27</f>
        <v>1.0623942043300274</v>
      </c>
      <c r="R27" s="15">
        <f>'Data Entry'!R27</f>
        <v>2.251416705337983</v>
      </c>
      <c r="S27" s="15">
        <f>'Data Entry'!S27</f>
        <v>3.4494086306552081</v>
      </c>
      <c r="T27" s="15">
        <f>IF('Data Entry'!T27=-1,"",'Data Entry'!T27)</f>
        <v>0.317732891198311</v>
      </c>
      <c r="U27" s="15">
        <f>IF('Data Entry'!U27=-1,"",'Data Entry'!U27)</f>
        <v>0.23686040248211673</v>
      </c>
      <c r="V27" s="15" t="str">
        <f>IF('Data Entry'!V27=-99,"",'Data Entry'!V27)</f>
        <v/>
      </c>
      <c r="W27" s="15" t="str">
        <f>IF('Data Entry'!W27=-99,"",'Data Entry'!W27)</f>
        <v/>
      </c>
      <c r="X27" s="15">
        <f>'Data Entry'!X27</f>
        <v>1.6639419203889134</v>
      </c>
      <c r="Y27" s="15">
        <f>'Data Entry'!Y27</f>
        <v>15.156430967342528</v>
      </c>
      <c r="Z27" s="15">
        <f>'Data Entry'!Z27</f>
        <v>19.023988725000017</v>
      </c>
      <c r="AA27" s="15">
        <f>IF('Data Entry'!AA27=-99,"",'Data Entry'!AA27)</f>
        <v>663.59785258332045</v>
      </c>
      <c r="AB27" s="15">
        <f>IF('Data Entry'!AB27=-99,"",'Data Entry'!AB27)</f>
        <v>494.69242500000007</v>
      </c>
      <c r="AC27" s="15">
        <f>'Data Entry'!AC27</f>
        <v>31.654812332533563</v>
      </c>
    </row>
    <row r="28" spans="1:29" x14ac:dyDescent="0.25">
      <c r="A28" s="10"/>
      <c r="B28" s="10">
        <f>'Data Entry'!B28</f>
        <v>19</v>
      </c>
      <c r="C28" s="10">
        <f>'Data Entry'!C28</f>
        <v>3.7</v>
      </c>
      <c r="D28" s="10">
        <f>'Data Entry'!D28</f>
        <v>5.5</v>
      </c>
      <c r="E28" s="10">
        <f>'Data Entry'!E28</f>
        <v>0</v>
      </c>
      <c r="F28" s="10">
        <f>'Data Entry'!F28</f>
        <v>3.9074999999999998</v>
      </c>
      <c r="G28" s="10">
        <f>'Data Entry'!G28</f>
        <v>4.8</v>
      </c>
      <c r="H28" s="10">
        <f>'Data Entry'!H28</f>
        <v>748.8</v>
      </c>
      <c r="I28" s="10">
        <f>'Data Entry'!I28</f>
        <v>0.35852796690511074</v>
      </c>
      <c r="J28" s="10">
        <f>'Data Entry'!J28</f>
        <v>1995</v>
      </c>
      <c r="K28" s="10">
        <f>'Data Entry'!K28</f>
        <v>1246.2</v>
      </c>
      <c r="L28">
        <f>'Data Entry'!L28</f>
        <v>0.95521273233933757</v>
      </c>
      <c r="M28">
        <f>'Data Entry'!M28</f>
        <v>0.59668476543422677</v>
      </c>
      <c r="N28" s="13">
        <f>'Data Entry'!N28</f>
        <v>0.25148127166888196</v>
      </c>
      <c r="O28" s="15">
        <f>'Data Entry'!O28</f>
        <v>5.9478174049109294</v>
      </c>
      <c r="P28" s="15">
        <f>'Data Entry'!P28</f>
        <v>30.969750000000005</v>
      </c>
      <c r="Q28" s="15">
        <f>'Data Entry'!Q28</f>
        <v>1.3106678374918665</v>
      </c>
      <c r="R28" s="15">
        <f>'Data Entry'!R28</f>
        <v>3.0274390590996627</v>
      </c>
      <c r="S28" s="15">
        <f>'Data Entry'!S28</f>
        <v>5.4750880208248622</v>
      </c>
      <c r="T28" s="15">
        <f>IF('Data Entry'!T28=-1,"",'Data Entry'!T28)</f>
        <v>0.51265732855731372</v>
      </c>
      <c r="U28" s="15">
        <f>IF('Data Entry'!U28=-1,"",'Data Entry'!U28)</f>
        <v>0.35489720330948893</v>
      </c>
      <c r="V28" s="15" t="str">
        <f>IF('Data Entry'!V28=-99,"",'Data Entry'!V28)</f>
        <v/>
      </c>
      <c r="W28" s="15" t="str">
        <f>IF('Data Entry'!W28=-99,"",'Data Entry'!W28)</f>
        <v/>
      </c>
      <c r="X28" s="15">
        <f>'Data Entry'!X28</f>
        <v>1.9674840007256083</v>
      </c>
      <c r="Y28" s="15">
        <f>'Data Entry'!Y28</f>
        <v>60.932487631471915</v>
      </c>
      <c r="Z28" s="15">
        <f>'Data Entry'!Z28</f>
        <v>64.681561665000004</v>
      </c>
      <c r="AA28" s="15">
        <f>IF('Data Entry'!AA28=-99,"",'Data Entry'!AA28)</f>
        <v>1070.7053369850919</v>
      </c>
      <c r="AB28" s="15">
        <f>IF('Data Entry'!AB28=-99,"",'Data Entry'!AB28)</f>
        <v>741.21700499999997</v>
      </c>
      <c r="AC28" s="15">
        <f>'Data Entry'!AC28</f>
        <v>127.25993771783436</v>
      </c>
    </row>
    <row r="29" spans="1:29" x14ac:dyDescent="0.25">
      <c r="A29" s="10"/>
      <c r="B29" s="10">
        <f>'Data Entry'!B29</f>
        <v>22</v>
      </c>
      <c r="C29" s="10">
        <f>'Data Entry'!C29</f>
        <v>4.4000000000000004</v>
      </c>
      <c r="D29" s="10">
        <f>'Data Entry'!D29</f>
        <v>6.2</v>
      </c>
      <c r="E29" s="10">
        <f>'Data Entry'!E29</f>
        <v>0</v>
      </c>
      <c r="F29" s="10">
        <f>'Data Entry'!F29</f>
        <v>4.6074999999999999</v>
      </c>
      <c r="G29" s="10">
        <f>'Data Entry'!G29</f>
        <v>5.5</v>
      </c>
      <c r="H29" s="10">
        <f>'Data Entry'!H29</f>
        <v>936</v>
      </c>
      <c r="I29" s="10">
        <f>'Data Entry'!I29</f>
        <v>0.44815995863138847</v>
      </c>
      <c r="J29" s="10">
        <f>'Data Entry'!J29</f>
        <v>2310</v>
      </c>
      <c r="K29" s="10">
        <f>'Data Entry'!K29</f>
        <v>1374</v>
      </c>
      <c r="L29">
        <f>'Data Entry'!L29</f>
        <v>1.1060357953402855</v>
      </c>
      <c r="M29">
        <f>'Data Entry'!M29</f>
        <v>0.65787583670889715</v>
      </c>
      <c r="N29" s="13">
        <f>'Data Entry'!N29</f>
        <v>0.21457731061255741</v>
      </c>
      <c r="O29" s="15">
        <f>'Data Entry'!O29</f>
        <v>6.322378493449782</v>
      </c>
      <c r="P29" s="15">
        <f>'Data Entry'!P29</f>
        <v>30.969750000000005</v>
      </c>
      <c r="Q29" s="15">
        <f>'Data Entry'!Q29</f>
        <v>1.366305252383107</v>
      </c>
      <c r="R29" s="15">
        <f>'Data Entry'!R29</f>
        <v>3.2180906531659392</v>
      </c>
      <c r="S29" s="15">
        <f>'Data Entry'!S29</f>
        <v>6.0223608432193432</v>
      </c>
      <c r="T29" s="15">
        <f>IF('Data Entry'!T29=-1,"",'Data Entry'!T29)</f>
        <v>0.61007009399437218</v>
      </c>
      <c r="U29" s="15">
        <f>IF('Data Entry'!U29=-1,"",'Data Entry'!U29)</f>
        <v>0.41593400413686121</v>
      </c>
      <c r="V29" s="15" t="str">
        <f>IF('Data Entry'!V29=-99,"",'Data Entry'!V29)</f>
        <v/>
      </c>
      <c r="W29" s="15" t="str">
        <f>IF('Data Entry'!W29=-99,"",'Data Entry'!W29)</f>
        <v/>
      </c>
      <c r="X29" s="15">
        <f>'Data Entry'!X29</f>
        <v>2.0300779602083283</v>
      </c>
      <c r="Y29" s="15">
        <f>'Data Entry'!Y29</f>
        <v>62.871006908161888</v>
      </c>
      <c r="Z29" s="15">
        <f>'Data Entry'!Z29</f>
        <v>64.681561665000004</v>
      </c>
      <c r="AA29" s="15">
        <f>IF('Data Entry'!AA29=-99,"",'Data Entry'!AA29)</f>
        <v>1274.1557941110061</v>
      </c>
      <c r="AB29" s="15">
        <f>IF('Data Entry'!AB29=-99,"",'Data Entry'!AB29)</f>
        <v>868.69480500000009</v>
      </c>
      <c r="AC29" s="15">
        <f>'Data Entry'!AC29</f>
        <v>131.30861276797242</v>
      </c>
    </row>
    <row r="30" spans="1:29" x14ac:dyDescent="0.25">
      <c r="B30" s="10">
        <f>'Data Entry'!B30</f>
        <v>25</v>
      </c>
      <c r="C30" s="10">
        <f>'Data Entry'!C30</f>
        <v>5.3</v>
      </c>
      <c r="D30" s="10">
        <f>'Data Entry'!D30</f>
        <v>11.2</v>
      </c>
      <c r="E30" s="10">
        <f>'Data Entry'!E30</f>
        <v>0</v>
      </c>
      <c r="F30" s="10">
        <f>'Data Entry'!F30</f>
        <v>5.3024999999999993</v>
      </c>
      <c r="G30" s="10">
        <f>'Data Entry'!G30</f>
        <v>10.5</v>
      </c>
      <c r="H30" s="10">
        <f>'Data Entry'!H30</f>
        <v>1123.2</v>
      </c>
      <c r="I30" s="10">
        <f>'Data Entry'!I30</f>
        <v>0.53779195035766614</v>
      </c>
      <c r="J30" s="10">
        <f>'Data Entry'!J30</f>
        <v>2625</v>
      </c>
      <c r="K30" s="10">
        <f>'Data Entry'!K30</f>
        <v>1501.8</v>
      </c>
      <c r="L30">
        <f>'Data Entry'!L30</f>
        <v>1.2568588583412337</v>
      </c>
      <c r="M30">
        <f>'Data Entry'!M30</f>
        <v>0.71906690798356743</v>
      </c>
      <c r="N30" s="13">
        <f>'Data Entry'!N30</f>
        <v>1.0908328371536122</v>
      </c>
      <c r="O30" s="15">
        <f>'Data Entry'!O30</f>
        <v>6.6262374151018779</v>
      </c>
      <c r="P30" s="15">
        <f>'Data Entry'!P30</f>
        <v>180.35325000000003</v>
      </c>
      <c r="Q30" s="15">
        <f>'Data Entry'!Q30</f>
        <v>1.4101691086761421</v>
      </c>
      <c r="R30" s="15">
        <f>'Data Entry'!R30</f>
        <v>3.3727548442868556</v>
      </c>
      <c r="S30" s="15">
        <f>'Data Entry'!S30</f>
        <v>6.479921055354934</v>
      </c>
      <c r="T30" s="15">
        <f>IF('Data Entry'!T30=-1,"",'Data Entry'!T30)</f>
        <v>0.70711203567900038</v>
      </c>
      <c r="U30" s="15">
        <f>IF('Data Entry'!U30=-1,"",'Data Entry'!U30)</f>
        <v>0.47647080496423333</v>
      </c>
      <c r="V30" s="15" t="str">
        <f>IF('Data Entry'!V30=-99,"",'Data Entry'!V30)</f>
        <v/>
      </c>
      <c r="W30" s="15" t="str">
        <f>IF('Data Entry'!W30=-99,"",'Data Entry'!W30)</f>
        <v/>
      </c>
      <c r="X30" s="15">
        <f>'Data Entry'!X30</f>
        <v>2.091349306446856</v>
      </c>
      <c r="Y30" s="15">
        <f>'Data Entry'!Y30</f>
        <v>377.18164430293649</v>
      </c>
      <c r="Z30" s="15">
        <f>'Data Entry'!Z30</f>
        <v>376.67497675500005</v>
      </c>
      <c r="AA30" s="15">
        <f>IF('Data Entry'!AA30=-99,"",'Data Entry'!AA30)</f>
        <v>1476.8317709970195</v>
      </c>
      <c r="AB30" s="15">
        <f>IF('Data Entry'!AB30=-99,"",'Data Entry'!AB30)</f>
        <v>995.12833499999988</v>
      </c>
      <c r="AC30" s="15">
        <f>'Data Entry'!AC30</f>
        <v>787.75895139245495</v>
      </c>
    </row>
    <row r="31" spans="1:29" x14ac:dyDescent="0.25">
      <c r="B31" s="10">
        <f>'Data Entry'!B31</f>
        <v>28</v>
      </c>
      <c r="C31" s="10">
        <f>'Data Entry'!C31</f>
        <v>4.0999999999999996</v>
      </c>
      <c r="D31" s="10">
        <f>'Data Entry'!D31</f>
        <v>5.6</v>
      </c>
      <c r="E31" s="10">
        <f>'Data Entry'!E31</f>
        <v>0</v>
      </c>
      <c r="F31" s="10">
        <f>'Data Entry'!F31</f>
        <v>4.3224999999999998</v>
      </c>
      <c r="G31" s="10">
        <f>'Data Entry'!G31</f>
        <v>4.8999999999999995</v>
      </c>
      <c r="H31" s="10">
        <f>'Data Entry'!H31</f>
        <v>1310.3999999999999</v>
      </c>
      <c r="I31" s="10">
        <f>'Data Entry'!I31</f>
        <v>0.62742394208394381</v>
      </c>
      <c r="J31" s="10">
        <f>'Data Entry'!J31</f>
        <v>2940</v>
      </c>
      <c r="K31" s="10">
        <f>'Data Entry'!K31</f>
        <v>1629.6000000000001</v>
      </c>
      <c r="L31">
        <f>'Data Entry'!L31</f>
        <v>1.4076819213421816</v>
      </c>
      <c r="M31">
        <f>'Data Entry'!M31</f>
        <v>0.78025797925823792</v>
      </c>
      <c r="N31" s="13">
        <f>'Data Entry'!N31</f>
        <v>0.15628906981841595</v>
      </c>
      <c r="O31" s="15">
        <f>'Data Entry'!O31</f>
        <v>4.7357106958762882</v>
      </c>
      <c r="P31" s="15">
        <f>'Data Entry'!P31</f>
        <v>20.039249999999992</v>
      </c>
      <c r="Q31" s="15">
        <f>'Data Entry'!Q31</f>
        <v>1.1165961537414195</v>
      </c>
      <c r="R31" s="15">
        <f>'Data Entry'!R31</f>
        <v>2.4104767442010306</v>
      </c>
      <c r="S31" s="15">
        <f>'Data Entry'!S31</f>
        <v>3.8370199906140443</v>
      </c>
      <c r="T31" s="15">
        <f>IF('Data Entry'!T31=-1,"",'Data Entry'!T31)</f>
        <v>0.50420234276164722</v>
      </c>
      <c r="U31" s="15">
        <f>IF('Data Entry'!U31=-1,"",'Data Entry'!U31)</f>
        <v>0.36950760579160563</v>
      </c>
      <c r="V31" s="15" t="str">
        <f>IF('Data Entry'!V31=-99,"",'Data Entry'!V31)</f>
        <v/>
      </c>
      <c r="W31" s="15" t="str">
        <f>IF('Data Entry'!W31=-99,"",'Data Entry'!W31)</f>
        <v/>
      </c>
      <c r="X31" s="15">
        <f>'Data Entry'!X31</f>
        <v>1.7339089858975654</v>
      </c>
      <c r="Y31" s="15">
        <f>'Data Entry'!Y31</f>
        <v>34.746235645647772</v>
      </c>
      <c r="Z31" s="15">
        <f>'Data Entry'!Z31</f>
        <v>41.852775194999978</v>
      </c>
      <c r="AA31" s="15">
        <f>IF('Data Entry'!AA31=-99,"",'Data Entry'!AA31)</f>
        <v>1053.0467609514108</v>
      </c>
      <c r="AB31" s="15">
        <f>IF('Data Entry'!AB31=-99,"",'Data Entry'!AB31)</f>
        <v>771.73141499999997</v>
      </c>
      <c r="AC31" s="15">
        <f>'Data Entry'!AC31</f>
        <v>72.568902995361185</v>
      </c>
    </row>
    <row r="32" spans="1:29" x14ac:dyDescent="0.25">
      <c r="B32" s="10">
        <f>'Data Entry'!B32</f>
        <v>31</v>
      </c>
      <c r="C32" s="10">
        <f>'Data Entry'!C32</f>
        <v>1.2</v>
      </c>
      <c r="D32" s="10">
        <f>'Data Entry'!D32</f>
        <v>2.5</v>
      </c>
      <c r="E32" s="10">
        <f>'Data Entry'!E32</f>
        <v>0</v>
      </c>
      <c r="F32" s="10">
        <f>'Data Entry'!F32</f>
        <v>1.4324999999999999</v>
      </c>
      <c r="G32" s="10">
        <f>'Data Entry'!G32</f>
        <v>1.8</v>
      </c>
      <c r="H32" s="10">
        <f>'Data Entry'!H32</f>
        <v>1497.6</v>
      </c>
      <c r="I32" s="10">
        <f>'Data Entry'!I32</f>
        <v>0.71705593381022148</v>
      </c>
      <c r="J32" s="10">
        <f>'Data Entry'!J32</f>
        <v>3255</v>
      </c>
      <c r="K32" s="10">
        <f>'Data Entry'!K32</f>
        <v>1757.4</v>
      </c>
      <c r="L32">
        <f>'Data Entry'!L32</f>
        <v>1.5585049843431298</v>
      </c>
      <c r="M32">
        <f>'Data Entry'!M32</f>
        <v>0.84144905053290819</v>
      </c>
      <c r="N32" s="13">
        <f>'Data Entry'!N32</f>
        <v>0.51366699000969451</v>
      </c>
      <c r="O32" s="15">
        <f>'Data Entry'!O32</f>
        <v>0.85025238989416163</v>
      </c>
      <c r="P32" s="15">
        <f>'Data Entry'!P32</f>
        <v>12.752250000000007</v>
      </c>
      <c r="Q32" s="15">
        <f>'Data Entry'!Q32</f>
        <v>0.16581629510623719</v>
      </c>
      <c r="R32" s="15">
        <f>'Data Entry'!R32</f>
        <v>0.43277846645612827</v>
      </c>
      <c r="S32" s="15">
        <f>'Data Entry'!S32</f>
        <v>0.26332243983538195</v>
      </c>
      <c r="T32" s="15">
        <f>IF('Data Entry'!T32=-1,"",'Data Entry'!T32)</f>
        <v>6.3547407496725369E-2</v>
      </c>
      <c r="U32" s="15">
        <f>IF('Data Entry'!U32=-1,"",'Data Entry'!U32)</f>
        <v>7.1544406618977846E-2</v>
      </c>
      <c r="V32" s="15" t="str">
        <f>IF('Data Entry'!V32=-99,"",'Data Entry'!V32)</f>
        <v/>
      </c>
      <c r="W32" s="15" t="str">
        <f>IF('Data Entry'!W32=-99,"",'Data Entry'!W32)</f>
        <v/>
      </c>
      <c r="X32" s="15">
        <f>'Data Entry'!X32</f>
        <v>-2.6267047275765232E-2</v>
      </c>
      <c r="Y32" s="15">
        <f>'Data Entry'!Y32</f>
        <v>10.839412500000005</v>
      </c>
      <c r="Z32" s="15">
        <f>'Data Entry'!Z32</f>
        <v>26.633584215000013</v>
      </c>
      <c r="AA32" s="15">
        <f>IF('Data Entry'!AA32=-99,"",'Data Entry'!AA32)</f>
        <v>132.7213024532108</v>
      </c>
      <c r="AB32" s="15">
        <f>IF('Data Entry'!AB32=-99,"",'Data Entry'!AB32)</f>
        <v>149.42335499999999</v>
      </c>
      <c r="AC32" s="15">
        <f>'Data Entry'!AC32</f>
        <v>22.638546582750013</v>
      </c>
    </row>
    <row r="33" spans="2:29" x14ac:dyDescent="0.25">
      <c r="B33" s="10">
        <f>'Data Entry'!B33</f>
        <v>34</v>
      </c>
      <c r="C33" s="10">
        <f>'Data Entry'!C33</f>
        <v>1.7</v>
      </c>
      <c r="D33" s="10">
        <f>'Data Entry'!D33</f>
        <v>3.4</v>
      </c>
      <c r="E33" s="10">
        <f>'Data Entry'!E33</f>
        <v>0</v>
      </c>
      <c r="F33" s="10">
        <f>'Data Entry'!F33</f>
        <v>1.9124999999999999</v>
      </c>
      <c r="G33" s="10">
        <f>'Data Entry'!G33</f>
        <v>2.7</v>
      </c>
      <c r="H33" s="10">
        <f>'Data Entry'!H33</f>
        <v>1684.8</v>
      </c>
      <c r="I33" s="10">
        <f>'Data Entry'!I33</f>
        <v>0.80668792553649915</v>
      </c>
      <c r="J33" s="10">
        <f>'Data Entry'!J33</f>
        <v>3570</v>
      </c>
      <c r="K33" s="10">
        <f>'Data Entry'!K33</f>
        <v>1885.2</v>
      </c>
      <c r="L33">
        <f>'Data Entry'!L33</f>
        <v>1.7093280473440777</v>
      </c>
      <c r="M33">
        <f>'Data Entry'!M33</f>
        <v>0.90264012180757858</v>
      </c>
      <c r="N33" s="13">
        <f>'Data Entry'!N33</f>
        <v>0.71214632050573901</v>
      </c>
      <c r="O33" s="15">
        <f>'Data Entry'!O33</f>
        <v>1.2250863303628261</v>
      </c>
      <c r="P33" s="15">
        <f>'Data Entry'!P33</f>
        <v>27.326250000000012</v>
      </c>
      <c r="Q33" s="15">
        <f>'Data Entry'!Q33</f>
        <v>0.30923355407606523</v>
      </c>
      <c r="R33" s="15">
        <f>'Data Entry'!R33</f>
        <v>0.6235689421546784</v>
      </c>
      <c r="S33" s="15">
        <f>'Data Entry'!S33</f>
        <v>0.46551453892176464</v>
      </c>
      <c r="T33" s="15">
        <f>IF('Data Entry'!T33=-1,"",'Data Entry'!T33)</f>
        <v>0.10761137669936668</v>
      </c>
      <c r="U33" s="15">
        <f>IF('Data Entry'!U33=-1,"",'Data Entry'!U33)</f>
        <v>0.11058120744635007</v>
      </c>
      <c r="V33" s="15" t="str">
        <f>IF('Data Entry'!V33=-99,"",'Data Entry'!V33)</f>
        <v/>
      </c>
      <c r="W33" s="15" t="str">
        <f>IF('Data Entry'!W33=-99,"",'Data Entry'!W33)</f>
        <v/>
      </c>
      <c r="X33" s="15">
        <f>'Data Entry'!X33</f>
        <v>0.36341221034308779</v>
      </c>
      <c r="Y33" s="15">
        <f>'Data Entry'!Y33</f>
        <v>23.227312500000011</v>
      </c>
      <c r="Z33" s="15">
        <f>'Data Entry'!Z33</f>
        <v>57.071966175000021</v>
      </c>
      <c r="AA33" s="15">
        <f>IF('Data Entry'!AA33=-99,"",'Data Entry'!AA33)</f>
        <v>224.75066469169528</v>
      </c>
      <c r="AB33" s="15">
        <f>IF('Data Entry'!AB33=-99,"",'Data Entry'!AB33)</f>
        <v>230.95327499999996</v>
      </c>
      <c r="AC33" s="15">
        <f>'Data Entry'!AC33</f>
        <v>48.511171248750017</v>
      </c>
    </row>
    <row r="34" spans="2:29" x14ac:dyDescent="0.25">
      <c r="B34" s="10">
        <f>'Data Entry'!B34</f>
        <v>37</v>
      </c>
      <c r="C34" s="10">
        <f>'Data Entry'!C34</f>
        <v>2.2000000000000002</v>
      </c>
      <c r="D34" s="10">
        <f>'Data Entry'!D34</f>
        <v>5.3</v>
      </c>
      <c r="E34" s="10">
        <f>'Data Entry'!E34</f>
        <v>0</v>
      </c>
      <c r="F34" s="10">
        <f>'Data Entry'!F34</f>
        <v>2.3425000000000002</v>
      </c>
      <c r="G34" s="10">
        <f>'Data Entry'!G34</f>
        <v>4.5999999999999996</v>
      </c>
      <c r="H34" s="10">
        <f>'Data Entry'!H34</f>
        <v>1872</v>
      </c>
      <c r="I34" s="10">
        <f>'Data Entry'!I34</f>
        <v>0.89631991726277693</v>
      </c>
      <c r="J34" s="10">
        <f>'Data Entry'!J34</f>
        <v>3885</v>
      </c>
      <c r="K34" s="10">
        <f>'Data Entry'!K34</f>
        <v>2013</v>
      </c>
      <c r="L34">
        <f>'Data Entry'!L34</f>
        <v>1.8601511103450257</v>
      </c>
      <c r="M34">
        <f>'Data Entry'!M34</f>
        <v>0.96383119308224885</v>
      </c>
      <c r="N34" s="13">
        <f>'Data Entry'!N34</f>
        <v>1.5610089137219822</v>
      </c>
      <c r="O34" s="15">
        <f>'Data Entry'!O34</f>
        <v>1.5004495529061104</v>
      </c>
      <c r="P34" s="15">
        <f>'Data Entry'!P34</f>
        <v>78.335249999999988</v>
      </c>
      <c r="Q34" s="15">
        <f>'Data Entry'!Q34</f>
        <v>0.40014084872505407</v>
      </c>
      <c r="R34" s="15">
        <f>'Data Entry'!R34</f>
        <v>-1</v>
      </c>
      <c r="S34" s="15">
        <f>'Data Entry'!S34</f>
        <v>-1</v>
      </c>
      <c r="T34" s="15" t="str">
        <f>IF('Data Entry'!T34=-1,"",'Data Entry'!T34)</f>
        <v/>
      </c>
      <c r="U34" s="15" t="str">
        <f>IF('Data Entry'!U34=-1,"",'Data Entry'!U34)</f>
        <v/>
      </c>
      <c r="V34" s="15">
        <f>IF('Data Entry'!V34=-99,"",'Data Entry'!V34)</f>
        <v>30.507619056737905</v>
      </c>
      <c r="W34" s="15">
        <f>IF('Data Entry'!W34=-99,"",'Data Entry'!W34)</f>
        <v>35.688861400035712</v>
      </c>
      <c r="X34" s="15">
        <f>'Data Entry'!X34</f>
        <v>0.67463128720158916</v>
      </c>
      <c r="Y34" s="15">
        <f>'Data Entry'!Y34</f>
        <v>66.584962499999989</v>
      </c>
      <c r="Z34" s="15">
        <f>'Data Entry'!Z34</f>
        <v>163.60630303499997</v>
      </c>
      <c r="AA34" s="15" t="str">
        <f>IF('Data Entry'!AA34=-99,"",'Data Entry'!AA34)</f>
        <v/>
      </c>
      <c r="AB34" s="15" t="str">
        <f>IF('Data Entry'!AB34=-99,"",'Data Entry'!AB34)</f>
        <v/>
      </c>
      <c r="AC34" s="15">
        <f>'Data Entry'!AC34</f>
        <v>139.06535757974999</v>
      </c>
    </row>
    <row r="35" spans="2:29" x14ac:dyDescent="0.25">
      <c r="B35" s="10">
        <f>'Data Entry'!B35</f>
        <v>40</v>
      </c>
      <c r="C35" s="10">
        <f>'Data Entry'!C35</f>
        <v>5.0999999999999996</v>
      </c>
      <c r="D35" s="10">
        <f>'Data Entry'!D35</f>
        <v>8.1999999999999993</v>
      </c>
      <c r="E35" s="10">
        <f>'Data Entry'!E35</f>
        <v>0</v>
      </c>
      <c r="F35" s="10">
        <f>'Data Entry'!F35</f>
        <v>5.2424999999999997</v>
      </c>
      <c r="G35" s="10">
        <f>'Data Entry'!G35</f>
        <v>7.4999999999999991</v>
      </c>
      <c r="H35" s="10">
        <f>'Data Entry'!H35</f>
        <v>2059.1999999999998</v>
      </c>
      <c r="I35" s="10">
        <f>'Data Entry'!I35</f>
        <v>0.98595190898905449</v>
      </c>
      <c r="J35" s="10">
        <f>'Data Entry'!J35</f>
        <v>4200</v>
      </c>
      <c r="K35" s="10">
        <f>'Data Entry'!K35</f>
        <v>2140.8000000000002</v>
      </c>
      <c r="L35">
        <f>'Data Entry'!L35</f>
        <v>2.0109741733459736</v>
      </c>
      <c r="M35">
        <f>'Data Entry'!M35</f>
        <v>1.0250222643569193</v>
      </c>
      <c r="N35" s="13">
        <f>'Data Entry'!N35</f>
        <v>0.53035933148915404</v>
      </c>
      <c r="O35" s="15">
        <f>'Data Entry'!O35</f>
        <v>4.1526396440582953</v>
      </c>
      <c r="P35" s="15">
        <f>'Data Entry'!P35</f>
        <v>78.335249999999988</v>
      </c>
      <c r="Q35" s="15">
        <f>'Data Entry'!Q35</f>
        <v>1.0137992293419553</v>
      </c>
      <c r="R35" s="15">
        <f>'Data Entry'!R35</f>
        <v>2.1136935788256723</v>
      </c>
      <c r="S35" s="15">
        <f>'Data Entry'!S35</f>
        <v>3.1259284281002251</v>
      </c>
      <c r="T35" s="15">
        <f>IF('Data Entry'!T35=-1,"",'Data Entry'!T35)</f>
        <v>0.56204849875977914</v>
      </c>
      <c r="U35" s="15">
        <f>IF('Data Entry'!U35=-1,"",'Data Entry'!U35)</f>
        <v>0.42565480910109449</v>
      </c>
      <c r="V35" s="15" t="str">
        <f>IF('Data Entry'!V35=-99,"",'Data Entry'!V35)</f>
        <v/>
      </c>
      <c r="W35" s="15" t="str">
        <f>IF('Data Entry'!W35=-99,"",'Data Entry'!W35)</f>
        <v/>
      </c>
      <c r="X35" s="15">
        <f>'Data Entry'!X35</f>
        <v>1.5992452199202183</v>
      </c>
      <c r="Y35" s="15">
        <f>'Data Entry'!Y35</f>
        <v>125.27727411375525</v>
      </c>
      <c r="Z35" s="15">
        <f>'Data Entry'!Z35</f>
        <v>163.60630303499997</v>
      </c>
      <c r="AA35" s="15">
        <f>IF('Data Entry'!AA35=-99,"",'Data Entry'!AA35)</f>
        <v>1173.8607715997491</v>
      </c>
      <c r="AB35" s="15">
        <f>IF('Data Entry'!AB35=-99,"",'Data Entry'!AB35)</f>
        <v>888.99709499999983</v>
      </c>
      <c r="AC35" s="15">
        <f>'Data Entry'!AC35</f>
        <v>261.64659807754236</v>
      </c>
    </row>
    <row r="36" spans="2:29" x14ac:dyDescent="0.25">
      <c r="B36" s="10">
        <f>'Data Entry'!B36</f>
        <v>43</v>
      </c>
      <c r="C36" s="10">
        <f>'Data Entry'!C36</f>
        <v>5.8</v>
      </c>
      <c r="D36" s="10">
        <f>'Data Entry'!D36</f>
        <v>8.5</v>
      </c>
      <c r="E36" s="10">
        <f>'Data Entry'!E36</f>
        <v>0</v>
      </c>
      <c r="F36" s="10">
        <f>'Data Entry'!F36</f>
        <v>5.9625000000000004</v>
      </c>
      <c r="G36" s="10">
        <f>'Data Entry'!G36</f>
        <v>7.8</v>
      </c>
      <c r="H36" s="10">
        <f>'Data Entry'!H36</f>
        <v>2246.4</v>
      </c>
      <c r="I36" s="10">
        <f>'Data Entry'!I36</f>
        <v>1.0755839007153323</v>
      </c>
      <c r="J36" s="10">
        <f>'Data Entry'!J36</f>
        <v>4515</v>
      </c>
      <c r="K36" s="10">
        <f>'Data Entry'!K36</f>
        <v>2268.6</v>
      </c>
      <c r="L36">
        <f>'Data Entry'!L36</f>
        <v>2.161797236346922</v>
      </c>
      <c r="M36">
        <f>'Data Entry'!M36</f>
        <v>1.0862133356315895</v>
      </c>
      <c r="N36" s="13">
        <f>'Data Entry'!N36</f>
        <v>0.37600399979630655</v>
      </c>
      <c r="O36" s="15">
        <f>'Data Entry'!O36</f>
        <v>4.4990389447236181</v>
      </c>
      <c r="P36" s="15">
        <f>'Data Entry'!P36</f>
        <v>63.76124999999999</v>
      </c>
      <c r="Q36" s="15">
        <f>'Data Entry'!Q36</f>
        <v>1.0757274811102726</v>
      </c>
      <c r="R36" s="15">
        <f>'Data Entry'!R36</f>
        <v>2.2900108228643217</v>
      </c>
      <c r="S36" s="15">
        <f>'Data Entry'!S36</f>
        <v>3.54209349772862</v>
      </c>
      <c r="T36" s="15">
        <f>IF('Data Entry'!T36=-1,"",'Data Entry'!T36)</f>
        <v>0.65833964251088439</v>
      </c>
      <c r="U36" s="15">
        <f>IF('Data Entry'!U36=-1,"",'Data Entry'!U36)</f>
        <v>0.48869160992846677</v>
      </c>
      <c r="V36" s="15" t="str">
        <f>IF('Data Entry'!V36=-99,"",'Data Entry'!V36)</f>
        <v/>
      </c>
      <c r="W36" s="15" t="str">
        <f>IF('Data Entry'!W36=-99,"",'Data Entry'!W36)</f>
        <v/>
      </c>
      <c r="X36" s="15">
        <f>'Data Entry'!X36</f>
        <v>1.6813626159837978</v>
      </c>
      <c r="Y36" s="15">
        <f>'Data Entry'!Y36</f>
        <v>107.20578209839691</v>
      </c>
      <c r="Z36" s="15">
        <f>'Data Entry'!Z36</f>
        <v>133.16792107499995</v>
      </c>
      <c r="AA36" s="15">
        <f>IF('Data Entry'!AA36=-99,"",'Data Entry'!AA36)</f>
        <v>1374.9686769696825</v>
      </c>
      <c r="AB36" s="15">
        <f>IF('Data Entry'!AB36=-99,"",'Data Entry'!AB36)</f>
        <v>1020.651975</v>
      </c>
      <c r="AC36" s="15">
        <f>'Data Entry'!AC36</f>
        <v>223.9035641437859</v>
      </c>
    </row>
    <row r="37" spans="2:29" x14ac:dyDescent="0.25">
      <c r="B37" s="10">
        <f>'Data Entry'!B37</f>
        <v>46</v>
      </c>
      <c r="C37" s="10">
        <f>'Data Entry'!C37</f>
        <v>4.7</v>
      </c>
      <c r="D37" s="10">
        <f>'Data Entry'!D37</f>
        <v>8.1999999999999993</v>
      </c>
      <c r="E37" s="10">
        <f>'Data Entry'!E37</f>
        <v>0</v>
      </c>
      <c r="F37" s="10">
        <f>'Data Entry'!F37</f>
        <v>4.8225000000000007</v>
      </c>
      <c r="G37" s="10">
        <f>'Data Entry'!G37</f>
        <v>7.4999999999999991</v>
      </c>
      <c r="H37" s="10">
        <f>'Data Entry'!H37</f>
        <v>2433.6</v>
      </c>
      <c r="I37" s="10">
        <f>'Data Entry'!I37</f>
        <v>1.1652158924416098</v>
      </c>
      <c r="J37" s="10">
        <f>'Data Entry'!J37</f>
        <v>4830</v>
      </c>
      <c r="K37" s="10">
        <f>'Data Entry'!K37</f>
        <v>2396.4</v>
      </c>
      <c r="L37">
        <f>'Data Entry'!L37</f>
        <v>2.3126202993478699</v>
      </c>
      <c r="M37">
        <f>'Data Entry'!M37</f>
        <v>1.1474044069062599</v>
      </c>
      <c r="N37" s="13">
        <f>'Data Entry'!N37</f>
        <v>0.7321006302098586</v>
      </c>
      <c r="O37" s="15">
        <f>'Data Entry'!O37</f>
        <v>3.1874412243365056</v>
      </c>
      <c r="P37" s="15">
        <f>'Data Entry'!P37</f>
        <v>92.909249999999957</v>
      </c>
      <c r="Q37" s="15">
        <f>'Data Entry'!Q37</f>
        <v>0.82513148623753818</v>
      </c>
      <c r="R37" s="15">
        <f>'Data Entry'!R37</f>
        <v>1.6224075831872813</v>
      </c>
      <c r="S37" s="15">
        <f>'Data Entry'!S37</f>
        <v>2.0690120295166241</v>
      </c>
      <c r="T37" s="15">
        <f>IF('Data Entry'!T37=-1,"",'Data Entry'!T37)</f>
        <v>0.45201664899786631</v>
      </c>
      <c r="U37" s="15">
        <f>IF('Data Entry'!U37=-1,"",'Data Entry'!U37)</f>
        <v>0.36572841075583906</v>
      </c>
      <c r="V37" s="15" t="str">
        <f>IF('Data Entry'!V37=-99,"",'Data Entry'!V37)</f>
        <v/>
      </c>
      <c r="W37" s="15" t="str">
        <f>IF('Data Entry'!W37=-99,"",'Data Entry'!W37)</f>
        <v/>
      </c>
      <c r="X37" s="15">
        <f>'Data Entry'!X37</f>
        <v>1.3379628971784925</v>
      </c>
      <c r="Y37" s="15">
        <f>'Data Entry'!Y37</f>
        <v>124.30912930468079</v>
      </c>
      <c r="Z37" s="15">
        <f>'Data Entry'!Z37</f>
        <v>194.0446849949999</v>
      </c>
      <c r="AA37" s="15">
        <f>IF('Data Entry'!AA37=-99,"",'Data Entry'!AA37)</f>
        <v>944.05485209800372</v>
      </c>
      <c r="AB37" s="15">
        <f>IF('Data Entry'!AB37=-99,"",'Data Entry'!AB37)</f>
        <v>763.83841500000005</v>
      </c>
      <c r="AC37" s="15">
        <f>'Data Entry'!AC37</f>
        <v>259.62458891799804</v>
      </c>
    </row>
    <row r="38" spans="2:29" x14ac:dyDescent="0.25">
      <c r="B38" s="10">
        <f>'Data Entry'!B38</f>
        <v>49</v>
      </c>
      <c r="C38" s="10">
        <f>'Data Entry'!C38</f>
        <v>4.0999999999999996</v>
      </c>
      <c r="D38" s="10">
        <f>'Data Entry'!D38</f>
        <v>8.1</v>
      </c>
      <c r="E38" s="10">
        <f>'Data Entry'!E38</f>
        <v>0</v>
      </c>
      <c r="F38" s="10">
        <f>'Data Entry'!F38</f>
        <v>4.1974999999999998</v>
      </c>
      <c r="G38" s="10">
        <f>'Data Entry'!G38</f>
        <v>7.3999999999999995</v>
      </c>
      <c r="H38" s="10">
        <f>'Data Entry'!H38</f>
        <v>2620.7999999999997</v>
      </c>
      <c r="I38" s="10">
        <f>'Data Entry'!I38</f>
        <v>1.2548478841678876</v>
      </c>
      <c r="J38" s="10">
        <f>'Data Entry'!J38</f>
        <v>5145</v>
      </c>
      <c r="K38" s="10">
        <f>'Data Entry'!K38</f>
        <v>2524.2000000000003</v>
      </c>
      <c r="L38">
        <f>'Data Entry'!L38</f>
        <v>2.4634433623488179</v>
      </c>
      <c r="M38">
        <f>'Data Entry'!M38</f>
        <v>1.2085954781809303</v>
      </c>
      <c r="N38" s="13">
        <f>'Data Entry'!N38</f>
        <v>1.0883039768003322</v>
      </c>
      <c r="O38" s="15">
        <f>'Data Entry'!O38</f>
        <v>2.4347700855716661</v>
      </c>
      <c r="P38" s="15">
        <f>'Data Entry'!P38</f>
        <v>111.12675</v>
      </c>
      <c r="Q38" s="15">
        <f>'Data Entry'!Q38</f>
        <v>0.65566083397015673</v>
      </c>
      <c r="R38" s="15">
        <f>'Data Entry'!R38</f>
        <v>1.2392979735559781</v>
      </c>
      <c r="S38" s="15">
        <f>'Data Entry'!S38</f>
        <v>1.3591507215793523</v>
      </c>
      <c r="T38" s="15">
        <f>IF('Data Entry'!T38=-1,"",'Data Entry'!T38)</f>
        <v>0.34000757896316691</v>
      </c>
      <c r="U38" s="15">
        <f>IF('Data Entry'!U38=-1,"",'Data Entry'!U38)</f>
        <v>0.29426521158321123</v>
      </c>
      <c r="V38" s="15" t="str">
        <f>IF('Data Entry'!V38=-99,"",'Data Entry'!V38)</f>
        <v/>
      </c>
      <c r="W38" s="15" t="str">
        <f>IF('Data Entry'!W38=-99,"",'Data Entry'!W38)</f>
        <v/>
      </c>
      <c r="X38" s="15">
        <f>'Data Entry'!X38</f>
        <v>1.096980031955876</v>
      </c>
      <c r="Y38" s="15">
        <f>'Data Entry'!Y38</f>
        <v>121.90382576615265</v>
      </c>
      <c r="Z38" s="15">
        <f>'Data Entry'!Z38</f>
        <v>232.092662445</v>
      </c>
      <c r="AA38" s="15">
        <f>IF('Data Entry'!AA38=-99,"",'Data Entry'!AA38)</f>
        <v>710.11942896773257</v>
      </c>
      <c r="AB38" s="15">
        <f>IF('Data Entry'!AB38=-99,"",'Data Entry'!AB38)</f>
        <v>614.58466499999997</v>
      </c>
      <c r="AC38" s="15">
        <f>'Data Entry'!AC38</f>
        <v>254.60101626564045</v>
      </c>
    </row>
    <row r="39" spans="2:29" x14ac:dyDescent="0.25">
      <c r="B39" s="10">
        <f>'Data Entry'!B39</f>
        <v>52</v>
      </c>
      <c r="C39" s="10">
        <f>'Data Entry'!C39</f>
        <v>8.1999999999999993</v>
      </c>
      <c r="D39" s="10">
        <f>'Data Entry'!D39</f>
        <v>12.4</v>
      </c>
      <c r="E39" s="10">
        <f>'Data Entry'!E39</f>
        <v>0</v>
      </c>
      <c r="F39" s="10">
        <f>'Data Entry'!F39</f>
        <v>8.2874999999999996</v>
      </c>
      <c r="G39" s="10">
        <f>'Data Entry'!G39</f>
        <v>11.700000000000001</v>
      </c>
      <c r="H39" s="10">
        <f>'Data Entry'!H39</f>
        <v>2808</v>
      </c>
      <c r="I39" s="10">
        <f>'Data Entry'!I39</f>
        <v>1.3444798758941654</v>
      </c>
      <c r="J39" s="10">
        <f>'Data Entry'!J39</f>
        <v>5460</v>
      </c>
      <c r="K39" s="10">
        <f>'Data Entry'!K39</f>
        <v>2652</v>
      </c>
      <c r="L39">
        <f>'Data Entry'!L39</f>
        <v>2.6142664253497658</v>
      </c>
      <c r="M39">
        <f>'Data Entry'!M39</f>
        <v>1.2697865494556007</v>
      </c>
      <c r="N39" s="13">
        <f>'Data Entry'!N39</f>
        <v>0.49150080786197992</v>
      </c>
      <c r="O39" s="15">
        <f>'Data Entry'!O39</f>
        <v>5.4678639705882341</v>
      </c>
      <c r="P39" s="15">
        <f>'Data Entry'!P39</f>
        <v>118.41375000000006</v>
      </c>
      <c r="Q39" s="15">
        <f>'Data Entry'!Q39</f>
        <v>1.2365866706513406</v>
      </c>
      <c r="R39" s="15">
        <f>'Data Entry'!R39</f>
        <v>2.7831427610294113</v>
      </c>
      <c r="S39" s="15">
        <f>'Data Entry'!S39</f>
        <v>4.801631435603646</v>
      </c>
      <c r="T39" s="15">
        <f>IF('Data Entry'!T39=-1,"",'Data Entry'!T39)</f>
        <v>0.98206003035246625</v>
      </c>
      <c r="U39" s="15">
        <f>IF('Data Entry'!U39=-1,"",'Data Entry'!U39)</f>
        <v>0.69430201241058342</v>
      </c>
      <c r="V39" s="15" t="str">
        <f>IF('Data Entry'!V39=-99,"",'Data Entry'!V39)</f>
        <v/>
      </c>
      <c r="W39" s="15" t="str">
        <f>IF('Data Entry'!W39=-99,"",'Data Entry'!W39)</f>
        <v/>
      </c>
      <c r="X39" s="15">
        <f>'Data Entry'!X39</f>
        <v>1.8812497759191165</v>
      </c>
      <c r="Y39" s="15">
        <f>'Data Entry'!Y39</f>
        <v>222.76584065324241</v>
      </c>
      <c r="Z39" s="15">
        <f>'Data Entry'!Z39</f>
        <v>247.31185342500012</v>
      </c>
      <c r="AA39" s="15">
        <f>IF('Data Entry'!AA39=-99,"",'Data Entry'!AA39)</f>
        <v>2051.0716557923397</v>
      </c>
      <c r="AB39" s="15">
        <f>IF('Data Entry'!AB39=-99,"",'Data Entry'!AB39)</f>
        <v>1450.0775249999999</v>
      </c>
      <c r="AC39" s="15">
        <f>'Data Entry'!AC39</f>
        <v>465.25536883792284</v>
      </c>
    </row>
    <row r="40" spans="2:29" x14ac:dyDescent="0.25">
      <c r="B40" s="10">
        <f>'Data Entry'!B40</f>
        <v>55</v>
      </c>
      <c r="C40" s="10">
        <f>'Data Entry'!C40</f>
        <v>4.2</v>
      </c>
      <c r="D40" s="10">
        <f>'Data Entry'!D40</f>
        <v>8.5</v>
      </c>
      <c r="E40" s="10">
        <f>'Data Entry'!E40</f>
        <v>0</v>
      </c>
      <c r="F40" s="10">
        <f>'Data Entry'!F40</f>
        <v>4.2825000000000006</v>
      </c>
      <c r="G40" s="10">
        <f>'Data Entry'!G40</f>
        <v>7.8</v>
      </c>
      <c r="H40" s="10">
        <f>'Data Entry'!H40</f>
        <v>2995.2</v>
      </c>
      <c r="I40" s="10">
        <f>'Data Entry'!I40</f>
        <v>1.434111867620443</v>
      </c>
      <c r="J40" s="10">
        <f>'Data Entry'!J40</f>
        <v>5775</v>
      </c>
      <c r="K40" s="10">
        <f>'Data Entry'!K40</f>
        <v>2779.8</v>
      </c>
      <c r="L40">
        <f>'Data Entry'!L40</f>
        <v>2.7650894883507138</v>
      </c>
      <c r="M40">
        <f>'Data Entry'!M40</f>
        <v>1.330977620730271</v>
      </c>
      <c r="N40" s="13">
        <f>'Data Entry'!N40</f>
        <v>1.2349089507901656</v>
      </c>
      <c r="O40" s="15">
        <f>'Data Entry'!O40</f>
        <v>2.1400721454780922</v>
      </c>
      <c r="P40" s="15">
        <f>'Data Entry'!P40</f>
        <v>122.05724999999998</v>
      </c>
      <c r="Q40" s="15">
        <f>'Data Entry'!Q40</f>
        <v>0.58178497194079448</v>
      </c>
      <c r="R40" s="15">
        <f>'Data Entry'!R40</f>
        <v>-1</v>
      </c>
      <c r="S40" s="15">
        <f>'Data Entry'!S40</f>
        <v>-1</v>
      </c>
      <c r="T40" s="15" t="str">
        <f>IF('Data Entry'!T40=-1,"",'Data Entry'!T40)</f>
        <v/>
      </c>
      <c r="U40" s="15" t="str">
        <f>IF('Data Entry'!U40=-1,"",'Data Entry'!U40)</f>
        <v/>
      </c>
      <c r="V40" s="15">
        <f>IF('Data Entry'!V40=-99,"",'Data Entry'!V40)</f>
        <v>32.59497068248794</v>
      </c>
      <c r="W40" s="15">
        <f>IF('Data Entry'!W40=-99,"",'Data Entry'!W40)</f>
        <v>37.20636347485113</v>
      </c>
      <c r="X40" s="15">
        <f>'Data Entry'!X40</f>
        <v>0.98357860692434773</v>
      </c>
      <c r="Y40" s="15">
        <f>'Data Entry'!Y40</f>
        <v>120.05289992001683</v>
      </c>
      <c r="Z40" s="15">
        <f>'Data Entry'!Z40</f>
        <v>254.92144891499996</v>
      </c>
      <c r="AA40" s="15" t="str">
        <f>IF('Data Entry'!AA40=-99,"",'Data Entry'!AA40)</f>
        <v/>
      </c>
      <c r="AB40" s="15" t="str">
        <f>IF('Data Entry'!AB40=-99,"",'Data Entry'!AB40)</f>
        <v/>
      </c>
      <c r="AC40" s="15">
        <f>'Data Entry'!AC40</f>
        <v>250.73528359895192</v>
      </c>
    </row>
    <row r="41" spans="2:29" x14ac:dyDescent="0.25">
      <c r="B41" s="10">
        <f>'Data Entry'!B41</f>
        <v>58</v>
      </c>
      <c r="C41" s="10">
        <f>'Data Entry'!C41</f>
        <v>4.8</v>
      </c>
      <c r="D41" s="10">
        <f>'Data Entry'!D41</f>
        <v>10.7</v>
      </c>
      <c r="E41" s="10">
        <f>'Data Entry'!E41</f>
        <v>0</v>
      </c>
      <c r="F41" s="10">
        <f>'Data Entry'!F41</f>
        <v>4.8025000000000002</v>
      </c>
      <c r="G41" s="10">
        <f>'Data Entry'!G41</f>
        <v>10</v>
      </c>
      <c r="H41" s="10">
        <f>'Data Entry'!H41</f>
        <v>3182.4</v>
      </c>
      <c r="I41" s="10">
        <f>'Data Entry'!I41</f>
        <v>1.5237438593467207</v>
      </c>
      <c r="J41" s="10">
        <f>'Data Entry'!J41</f>
        <v>6090</v>
      </c>
      <c r="K41" s="10">
        <f>'Data Entry'!K41</f>
        <v>2907.6</v>
      </c>
      <c r="L41">
        <f>'Data Entry'!L41</f>
        <v>2.9159125513516622</v>
      </c>
      <c r="M41">
        <f>'Data Entry'!M41</f>
        <v>1.3921686920049412</v>
      </c>
      <c r="N41" s="13">
        <f>'Data Entry'!N41</f>
        <v>1.5852048084809436</v>
      </c>
      <c r="O41" s="15">
        <f>'Data Entry'!O41</f>
        <v>2.3551428497730091</v>
      </c>
      <c r="P41" s="15">
        <f>'Data Entry'!P41</f>
        <v>180.35325</v>
      </c>
      <c r="Q41" s="15">
        <f>'Data Entry'!Q41</f>
        <v>0.63618997605107086</v>
      </c>
      <c r="R41" s="15">
        <f>'Data Entry'!R41</f>
        <v>-1</v>
      </c>
      <c r="S41" s="15">
        <f>'Data Entry'!S41</f>
        <v>-1</v>
      </c>
      <c r="T41" s="15" t="str">
        <f>IF('Data Entry'!T41=-1,"",'Data Entry'!T41)</f>
        <v/>
      </c>
      <c r="U41" s="15" t="str">
        <f>IF('Data Entry'!U41=-1,"",'Data Entry'!U41)</f>
        <v/>
      </c>
      <c r="V41" s="15">
        <f>IF('Data Entry'!V41=-99,"",'Data Entry'!V41)</f>
        <v>33.140818551877572</v>
      </c>
      <c r="W41" s="15">
        <f>IF('Data Entry'!W41=-99,"",'Data Entry'!W41)</f>
        <v>37.544179737790166</v>
      </c>
      <c r="X41" s="15">
        <f>'Data Entry'!X41</f>
        <v>1.1107644628876798</v>
      </c>
      <c r="Y41" s="15">
        <f>'Data Entry'!Y41</f>
        <v>200.32998086629743</v>
      </c>
      <c r="Z41" s="15">
        <f>'Data Entry'!Z41</f>
        <v>376.67497675499999</v>
      </c>
      <c r="AA41" s="15" t="str">
        <f>IF('Data Entry'!AA41=-99,"",'Data Entry'!AA41)</f>
        <v/>
      </c>
      <c r="AB41" s="15" t="str">
        <f>IF('Data Entry'!AB41=-99,"",'Data Entry'!AB41)</f>
        <v/>
      </c>
      <c r="AC41" s="15">
        <f>'Data Entry'!AC41</f>
        <v>418.39717823849685</v>
      </c>
    </row>
    <row r="42" spans="2:29" x14ac:dyDescent="0.25">
      <c r="B42" s="10">
        <f>'Data Entry'!B42</f>
        <v>61</v>
      </c>
      <c r="C42" s="10">
        <f>'Data Entry'!C42</f>
        <v>6.5</v>
      </c>
      <c r="D42" s="10">
        <f>'Data Entry'!D42</f>
        <v>12.8</v>
      </c>
      <c r="E42" s="10">
        <f>'Data Entry'!E42</f>
        <v>0</v>
      </c>
      <c r="F42" s="10">
        <f>'Data Entry'!F42</f>
        <v>6.4824999999999999</v>
      </c>
      <c r="G42" s="10">
        <f>'Data Entry'!G42</f>
        <v>12.100000000000001</v>
      </c>
      <c r="H42" s="10">
        <f>'Data Entry'!H42</f>
        <v>3369.6</v>
      </c>
      <c r="I42" s="10">
        <f>'Data Entry'!I42</f>
        <v>1.6133758510729983</v>
      </c>
      <c r="J42" s="10">
        <f>'Data Entry'!J42</f>
        <v>6405</v>
      </c>
      <c r="K42" s="10">
        <f>'Data Entry'!K42</f>
        <v>3035.4</v>
      </c>
      <c r="L42">
        <f>'Data Entry'!L42</f>
        <v>3.0667356143526101</v>
      </c>
      <c r="M42">
        <f>'Data Entry'!M42</f>
        <v>1.4533597632796116</v>
      </c>
      <c r="N42" s="13">
        <f>'Data Entry'!N42</f>
        <v>1.153698248018161</v>
      </c>
      <c r="O42" s="15">
        <f>'Data Entry'!O42</f>
        <v>3.3502538545167031</v>
      </c>
      <c r="P42" s="15">
        <f>'Data Entry'!P42</f>
        <v>194.92725000000007</v>
      </c>
      <c r="Q42" s="15">
        <f>'Data Entry'!Q42</f>
        <v>0.85889365189827271</v>
      </c>
      <c r="R42" s="15">
        <f>'Data Entry'!R42</f>
        <v>1.7052792119490019</v>
      </c>
      <c r="S42" s="15">
        <f>'Data Entry'!S42</f>
        <v>2.2362195656546482</v>
      </c>
      <c r="T42" s="15">
        <f>IF('Data Entry'!T42=-1,"",'Data Entry'!T42)</f>
        <v>0.60933407191821332</v>
      </c>
      <c r="U42" s="15">
        <f>IF('Data Entry'!U42=-1,"",'Data Entry'!U42)</f>
        <v>0.48691241489270015</v>
      </c>
      <c r="V42" s="15" t="str">
        <f>IF('Data Entry'!V42=-99,"",'Data Entry'!V42)</f>
        <v/>
      </c>
      <c r="W42" s="15" t="str">
        <f>IF('Data Entry'!W42=-99,"",'Data Entry'!W42)</f>
        <v/>
      </c>
      <c r="X42" s="15">
        <f>'Data Entry'!X42</f>
        <v>1.4186279541702085</v>
      </c>
      <c r="Y42" s="15">
        <f>'Data Entry'!Y42</f>
        <v>276.52924587952486</v>
      </c>
      <c r="Z42" s="15">
        <f>'Data Entry'!Z42</f>
        <v>407.11335871500017</v>
      </c>
      <c r="AA42" s="15">
        <f>IF('Data Entry'!AA42=-99,"",'Data Entry'!AA42)</f>
        <v>1272.6185825640653</v>
      </c>
      <c r="AB42" s="15">
        <f>IF('Data Entry'!AB42=-99,"",'Data Entry'!AB42)</f>
        <v>1016.936055</v>
      </c>
      <c r="AC42" s="15">
        <f>'Data Entry'!AC42</f>
        <v>577.54239118922283</v>
      </c>
    </row>
    <row r="43" spans="2:29" x14ac:dyDescent="0.25">
      <c r="B43" s="10">
        <f>'Data Entry'!B43</f>
        <v>62</v>
      </c>
      <c r="C43" s="10">
        <f>'Data Entry'!C43</f>
        <v>17.5</v>
      </c>
      <c r="D43" s="10">
        <f>'Data Entry'!D43</f>
        <v>22.5</v>
      </c>
      <c r="E43" s="10">
        <f>'Data Entry'!E43</f>
        <v>0</v>
      </c>
      <c r="F43" s="10">
        <f>'Data Entry'!F43</f>
        <v>17.547499999999999</v>
      </c>
      <c r="G43" s="10">
        <f>'Data Entry'!G43</f>
        <v>21.8</v>
      </c>
      <c r="H43" s="10">
        <f>'Data Entry'!H43</f>
        <v>3432</v>
      </c>
      <c r="I43" s="10">
        <f>'Data Entry'!I43</f>
        <v>1.6432531816484244</v>
      </c>
      <c r="J43" s="10">
        <f>'Data Entry'!J43</f>
        <v>6510</v>
      </c>
      <c r="K43" s="10">
        <f>'Data Entry'!K43</f>
        <v>3078</v>
      </c>
      <c r="L43">
        <f>'Data Entry'!L43</f>
        <v>3.1170099686862596</v>
      </c>
      <c r="M43">
        <f>'Data Entry'!M43</f>
        <v>1.473756787037835</v>
      </c>
      <c r="N43" s="13">
        <f>'Data Entry'!N43</f>
        <v>0.26738141381792008</v>
      </c>
      <c r="O43" s="15">
        <f>'Data Entry'!O43</f>
        <v>10.791636013645224</v>
      </c>
      <c r="P43" s="15">
        <f>'Data Entry'!P43</f>
        <v>147.56175000000005</v>
      </c>
      <c r="Q43" s="15">
        <f>'Data Entry'!Q43</f>
        <v>1.928064405750479</v>
      </c>
      <c r="R43" s="15">
        <f>'Data Entry'!R43</f>
        <v>5.4929427309454191</v>
      </c>
      <c r="S43" s="15">
        <f>'Data Entry'!S43</f>
        <v>13.867857719601419</v>
      </c>
      <c r="T43" s="15">
        <f>IF('Data Entry'!T43=-1,"",'Data Entry'!T43)</f>
        <v>2.6663681645566766</v>
      </c>
      <c r="U43" s="15">
        <f>IF('Data Entry'!U43=-1,"",'Data Entry'!U43)</f>
        <v>1.5904246818351575</v>
      </c>
      <c r="V43" s="15" t="str">
        <f>IF('Data Entry'!V43=-99,"",'Data Entry'!V43)</f>
        <v/>
      </c>
      <c r="W43" s="15" t="str">
        <f>IF('Data Entry'!W43=-99,"",'Data Entry'!W43)</f>
        <v/>
      </c>
      <c r="X43" s="15">
        <f>'Data Entry'!X43</f>
        <v>2.5721302895467204</v>
      </c>
      <c r="Y43" s="15">
        <f>'Data Entry'!Y43</f>
        <v>379.54804675352091</v>
      </c>
      <c r="Z43" s="15">
        <f>'Data Entry'!Z43</f>
        <v>308.18861734500007</v>
      </c>
      <c r="AA43" s="15">
        <f>IF('Data Entry'!AA43=-99,"",'Data Entry'!AA43)</f>
        <v>5568.8165664032013</v>
      </c>
      <c r="AB43" s="15">
        <f>IF('Data Entry'!AB43=-99,"",'Data Entry'!AB43)</f>
        <v>3321.6655649999998</v>
      </c>
      <c r="AC43" s="15">
        <f>'Data Entry'!AC43</f>
        <v>792.70127756659849</v>
      </c>
    </row>
    <row r="44" spans="2:29" x14ac:dyDescent="0.25">
      <c r="B44" s="10" t="e">
        <f>'Data Entry'!#REF!</f>
        <v>#REF!</v>
      </c>
      <c r="C44" s="10" t="e">
        <f>'Data Entry'!#REF!</f>
        <v>#REF!</v>
      </c>
      <c r="D44" s="10" t="e">
        <f>'Data Entry'!#REF!</f>
        <v>#REF!</v>
      </c>
      <c r="E44" s="10" t="e">
        <f>'Data Entry'!#REF!</f>
        <v>#REF!</v>
      </c>
      <c r="F44" s="10" t="e">
        <f>'Data Entry'!#REF!</f>
        <v>#REF!</v>
      </c>
      <c r="G44" s="10" t="e">
        <f>'Data Entry'!#REF!</f>
        <v>#REF!</v>
      </c>
      <c r="H44" s="10" t="e">
        <f>'Data Entry'!#REF!</f>
        <v>#REF!</v>
      </c>
      <c r="I44" s="10" t="e">
        <f>'Data Entry'!#REF!</f>
        <v>#REF!</v>
      </c>
      <c r="J44" s="10" t="e">
        <f>'Data Entry'!#REF!</f>
        <v>#REF!</v>
      </c>
      <c r="K44" s="10" t="e">
        <f>'Data Entry'!#REF!</f>
        <v>#REF!</v>
      </c>
      <c r="L44" t="e">
        <f>'Data Entry'!#REF!</f>
        <v>#REF!</v>
      </c>
      <c r="M44" t="e">
        <f>'Data Entry'!#REF!</f>
        <v>#REF!</v>
      </c>
      <c r="N44" s="13" t="e">
        <f>'Data Entry'!#REF!</f>
        <v>#REF!</v>
      </c>
      <c r="O44" s="15" t="e">
        <f>'Data Entry'!#REF!</f>
        <v>#REF!</v>
      </c>
      <c r="P44" s="15" t="e">
        <f>'Data Entry'!#REF!</f>
        <v>#REF!</v>
      </c>
      <c r="Q44" s="15" t="e">
        <f>'Data Entry'!#REF!</f>
        <v>#REF!</v>
      </c>
      <c r="R44" s="15" t="e">
        <f>'Data Entry'!#REF!</f>
        <v>#REF!</v>
      </c>
      <c r="S44" s="15" t="e">
        <f>'Data Entry'!#REF!</f>
        <v>#REF!</v>
      </c>
      <c r="T44" s="15" t="e">
        <f>IF('Data Entry'!#REF!=-1,"",'Data Entry'!#REF!)</f>
        <v>#REF!</v>
      </c>
      <c r="U44" s="15" t="e">
        <f>IF('Data Entry'!#REF!=-1,"",'Data Entry'!#REF!)</f>
        <v>#REF!</v>
      </c>
      <c r="V44" s="15" t="e">
        <f>IF('Data Entry'!#REF!=-99,"",'Data Entry'!#REF!)</f>
        <v>#REF!</v>
      </c>
      <c r="W44" s="15" t="e">
        <f>IF('Data Entry'!#REF!=-99,"",'Data Entry'!#REF!)</f>
        <v>#REF!</v>
      </c>
      <c r="X44" s="15" t="e">
        <f>'Data Entry'!#REF!</f>
        <v>#REF!</v>
      </c>
      <c r="Y44" s="15" t="e">
        <f>'Data Entry'!#REF!</f>
        <v>#REF!</v>
      </c>
      <c r="Z44" s="15" t="e">
        <f>'Data Entry'!#REF!</f>
        <v>#REF!</v>
      </c>
      <c r="AA44" s="15" t="e">
        <f>IF('Data Entry'!#REF!=-99,"",'Data Entry'!#REF!)</f>
        <v>#REF!</v>
      </c>
      <c r="AB44" s="15" t="e">
        <f>IF('Data Entry'!#REF!=-99,"",'Data Entry'!#REF!)</f>
        <v>#REF!</v>
      </c>
      <c r="AC44" s="15" t="e">
        <f>'Data Entry'!#REF!</f>
        <v>#REF!</v>
      </c>
    </row>
    <row r="45" spans="2:29" x14ac:dyDescent="0.25">
      <c r="B45" s="10" t="e">
        <f>'Data Entry'!#REF!</f>
        <v>#REF!</v>
      </c>
      <c r="C45" s="10" t="e">
        <f>'Data Entry'!#REF!</f>
        <v>#REF!</v>
      </c>
      <c r="D45" s="10" t="e">
        <f>'Data Entry'!#REF!</f>
        <v>#REF!</v>
      </c>
      <c r="E45" s="10" t="e">
        <f>'Data Entry'!#REF!</f>
        <v>#REF!</v>
      </c>
      <c r="F45" s="10" t="e">
        <f>'Data Entry'!#REF!</f>
        <v>#REF!</v>
      </c>
      <c r="G45" s="10" t="e">
        <f>'Data Entry'!#REF!</f>
        <v>#REF!</v>
      </c>
      <c r="H45" s="10" t="e">
        <f>'Data Entry'!#REF!</f>
        <v>#REF!</v>
      </c>
      <c r="I45" s="10" t="e">
        <f>'Data Entry'!#REF!</f>
        <v>#REF!</v>
      </c>
      <c r="J45" s="10" t="e">
        <f>'Data Entry'!#REF!</f>
        <v>#REF!</v>
      </c>
      <c r="K45" s="10" t="e">
        <f>'Data Entry'!#REF!</f>
        <v>#REF!</v>
      </c>
      <c r="L45" t="e">
        <f>'Data Entry'!#REF!</f>
        <v>#REF!</v>
      </c>
      <c r="M45" t="e">
        <f>'Data Entry'!#REF!</f>
        <v>#REF!</v>
      </c>
      <c r="N45" s="13" t="e">
        <f>'Data Entry'!#REF!</f>
        <v>#REF!</v>
      </c>
      <c r="O45" s="15" t="e">
        <f>'Data Entry'!#REF!</f>
        <v>#REF!</v>
      </c>
      <c r="P45" s="15" t="e">
        <f>'Data Entry'!#REF!</f>
        <v>#REF!</v>
      </c>
      <c r="Q45" s="15" t="e">
        <f>'Data Entry'!#REF!</f>
        <v>#REF!</v>
      </c>
      <c r="R45" s="15" t="e">
        <f>'Data Entry'!#REF!</f>
        <v>#REF!</v>
      </c>
      <c r="S45" s="15" t="e">
        <f>'Data Entry'!#REF!</f>
        <v>#REF!</v>
      </c>
      <c r="T45" s="15" t="e">
        <f>IF('Data Entry'!#REF!=-1,"",'Data Entry'!#REF!)</f>
        <v>#REF!</v>
      </c>
      <c r="U45" s="15" t="e">
        <f>IF('Data Entry'!#REF!=-1,"",'Data Entry'!#REF!)</f>
        <v>#REF!</v>
      </c>
      <c r="V45" s="15" t="e">
        <f>IF('Data Entry'!#REF!=-99,"",'Data Entry'!#REF!)</f>
        <v>#REF!</v>
      </c>
      <c r="W45" s="15" t="e">
        <f>IF('Data Entry'!#REF!=-99,"",'Data Entry'!#REF!)</f>
        <v>#REF!</v>
      </c>
      <c r="X45" s="15" t="e">
        <f>'Data Entry'!#REF!</f>
        <v>#REF!</v>
      </c>
      <c r="Y45" s="15" t="e">
        <f>'Data Entry'!#REF!</f>
        <v>#REF!</v>
      </c>
      <c r="Z45" s="15" t="e">
        <f>'Data Entry'!#REF!</f>
        <v>#REF!</v>
      </c>
      <c r="AA45" s="15" t="e">
        <f>IF('Data Entry'!#REF!=-99,"",'Data Entry'!#REF!)</f>
        <v>#REF!</v>
      </c>
      <c r="AB45" s="15" t="e">
        <f>IF('Data Entry'!#REF!=-99,"",'Data Entry'!#REF!)</f>
        <v>#REF!</v>
      </c>
      <c r="AC45" s="15" t="e">
        <f>'Data Entry'!#REF!</f>
        <v>#REF!</v>
      </c>
    </row>
    <row r="46" spans="2:29" x14ac:dyDescent="0.25">
      <c r="B46" s="10" t="e">
        <f>'Data Entry'!#REF!</f>
        <v>#REF!</v>
      </c>
      <c r="C46" s="10" t="e">
        <f>'Data Entry'!#REF!</f>
        <v>#REF!</v>
      </c>
      <c r="D46" s="10" t="e">
        <f>'Data Entry'!#REF!</f>
        <v>#REF!</v>
      </c>
      <c r="E46" s="10" t="e">
        <f>'Data Entry'!#REF!</f>
        <v>#REF!</v>
      </c>
      <c r="F46" s="10" t="e">
        <f>'Data Entry'!#REF!</f>
        <v>#REF!</v>
      </c>
      <c r="G46" s="10" t="e">
        <f>'Data Entry'!#REF!</f>
        <v>#REF!</v>
      </c>
      <c r="H46" s="10" t="e">
        <f>'Data Entry'!#REF!</f>
        <v>#REF!</v>
      </c>
      <c r="I46" s="10" t="e">
        <f>'Data Entry'!#REF!</f>
        <v>#REF!</v>
      </c>
      <c r="J46" s="10" t="e">
        <f>'Data Entry'!#REF!</f>
        <v>#REF!</v>
      </c>
      <c r="K46" s="10" t="e">
        <f>'Data Entry'!#REF!</f>
        <v>#REF!</v>
      </c>
      <c r="L46" t="e">
        <f>'Data Entry'!#REF!</f>
        <v>#REF!</v>
      </c>
      <c r="M46" t="e">
        <f>'Data Entry'!#REF!</f>
        <v>#REF!</v>
      </c>
      <c r="N46" s="13" t="e">
        <f>'Data Entry'!#REF!</f>
        <v>#REF!</v>
      </c>
      <c r="O46" s="15" t="e">
        <f>'Data Entry'!#REF!</f>
        <v>#REF!</v>
      </c>
      <c r="P46" s="15" t="e">
        <f>'Data Entry'!#REF!</f>
        <v>#REF!</v>
      </c>
      <c r="Q46" s="15" t="e">
        <f>'Data Entry'!#REF!</f>
        <v>#REF!</v>
      </c>
      <c r="R46" s="15" t="e">
        <f>'Data Entry'!#REF!</f>
        <v>#REF!</v>
      </c>
      <c r="S46" s="15" t="e">
        <f>'Data Entry'!#REF!</f>
        <v>#REF!</v>
      </c>
      <c r="T46" s="15" t="e">
        <f>IF('Data Entry'!#REF!=-1,"",'Data Entry'!#REF!)</f>
        <v>#REF!</v>
      </c>
      <c r="U46" s="15" t="e">
        <f>IF('Data Entry'!#REF!=-1,"",'Data Entry'!#REF!)</f>
        <v>#REF!</v>
      </c>
      <c r="V46" s="15" t="e">
        <f>IF('Data Entry'!#REF!=-99,"",'Data Entry'!#REF!)</f>
        <v>#REF!</v>
      </c>
      <c r="W46" s="15" t="e">
        <f>IF('Data Entry'!#REF!=-99,"",'Data Entry'!#REF!)</f>
        <v>#REF!</v>
      </c>
      <c r="X46" s="15" t="e">
        <f>'Data Entry'!#REF!</f>
        <v>#REF!</v>
      </c>
      <c r="Y46" s="15" t="e">
        <f>'Data Entry'!#REF!</f>
        <v>#REF!</v>
      </c>
      <c r="Z46" s="15" t="e">
        <f>'Data Entry'!#REF!</f>
        <v>#REF!</v>
      </c>
      <c r="AA46" s="15" t="e">
        <f>IF('Data Entry'!#REF!=-99,"",'Data Entry'!#REF!)</f>
        <v>#REF!</v>
      </c>
      <c r="AB46" s="15" t="e">
        <f>IF('Data Entry'!#REF!=-99,"",'Data Entry'!#REF!)</f>
        <v>#REF!</v>
      </c>
      <c r="AC46" s="15" t="e">
        <f>'Data Entry'!#REF!</f>
        <v>#REF!</v>
      </c>
    </row>
    <row r="47" spans="2:29" x14ac:dyDescent="0.25">
      <c r="B47" s="10" t="e">
        <f>'Data Entry'!#REF!</f>
        <v>#REF!</v>
      </c>
      <c r="C47" s="10" t="e">
        <f>'Data Entry'!#REF!</f>
        <v>#REF!</v>
      </c>
      <c r="D47" s="10" t="e">
        <f>'Data Entry'!#REF!</f>
        <v>#REF!</v>
      </c>
      <c r="E47" s="10" t="e">
        <f>'Data Entry'!#REF!</f>
        <v>#REF!</v>
      </c>
      <c r="F47" s="10" t="e">
        <f>'Data Entry'!#REF!</f>
        <v>#REF!</v>
      </c>
      <c r="G47" s="10" t="e">
        <f>'Data Entry'!#REF!</f>
        <v>#REF!</v>
      </c>
      <c r="H47" s="10" t="e">
        <f>'Data Entry'!#REF!</f>
        <v>#REF!</v>
      </c>
      <c r="I47" s="10" t="e">
        <f>'Data Entry'!#REF!</f>
        <v>#REF!</v>
      </c>
      <c r="J47" s="10" t="e">
        <f>'Data Entry'!#REF!</f>
        <v>#REF!</v>
      </c>
      <c r="K47" s="10" t="e">
        <f>'Data Entry'!#REF!</f>
        <v>#REF!</v>
      </c>
      <c r="L47" t="e">
        <f>'Data Entry'!#REF!</f>
        <v>#REF!</v>
      </c>
      <c r="M47" t="e">
        <f>'Data Entry'!#REF!</f>
        <v>#REF!</v>
      </c>
      <c r="N47" s="13" t="e">
        <f>'Data Entry'!#REF!</f>
        <v>#REF!</v>
      </c>
      <c r="O47" s="15" t="e">
        <f>'Data Entry'!#REF!</f>
        <v>#REF!</v>
      </c>
      <c r="P47" s="15" t="e">
        <f>'Data Entry'!#REF!</f>
        <v>#REF!</v>
      </c>
      <c r="Q47" s="15" t="e">
        <f>'Data Entry'!#REF!</f>
        <v>#REF!</v>
      </c>
      <c r="R47" s="15" t="e">
        <f>'Data Entry'!#REF!</f>
        <v>#REF!</v>
      </c>
      <c r="S47" s="15" t="e">
        <f>'Data Entry'!#REF!</f>
        <v>#REF!</v>
      </c>
      <c r="T47" s="15" t="e">
        <f>IF('Data Entry'!#REF!=-1,"",'Data Entry'!#REF!)</f>
        <v>#REF!</v>
      </c>
      <c r="U47" s="15" t="e">
        <f>IF('Data Entry'!#REF!=-1,"",'Data Entry'!#REF!)</f>
        <v>#REF!</v>
      </c>
      <c r="V47" s="15" t="e">
        <f>IF('Data Entry'!#REF!=-99,"",'Data Entry'!#REF!)</f>
        <v>#REF!</v>
      </c>
      <c r="W47" s="15" t="e">
        <f>IF('Data Entry'!#REF!=-99,"",'Data Entry'!#REF!)</f>
        <v>#REF!</v>
      </c>
      <c r="X47" s="15" t="e">
        <f>'Data Entry'!#REF!</f>
        <v>#REF!</v>
      </c>
      <c r="Y47" s="15" t="e">
        <f>'Data Entry'!#REF!</f>
        <v>#REF!</v>
      </c>
      <c r="Z47" s="15" t="e">
        <f>'Data Entry'!#REF!</f>
        <v>#REF!</v>
      </c>
      <c r="AA47" s="15" t="e">
        <f>IF('Data Entry'!#REF!=-99,"",'Data Entry'!#REF!)</f>
        <v>#REF!</v>
      </c>
      <c r="AB47" s="15" t="e">
        <f>IF('Data Entry'!#REF!=-99,"",'Data Entry'!#REF!)</f>
        <v>#REF!</v>
      </c>
      <c r="AC47" s="15" t="e">
        <f>'Data Entry'!#REF!</f>
        <v>#REF!</v>
      </c>
    </row>
    <row r="48" spans="2:29" ht="13.8" customHeight="1" x14ac:dyDescent="0.25">
      <c r="B48" s="10" t="e">
        <f>'Data Entry'!#REF!</f>
        <v>#REF!</v>
      </c>
      <c r="C48" s="10" t="e">
        <f>'Data Entry'!#REF!</f>
        <v>#REF!</v>
      </c>
      <c r="D48" s="10" t="e">
        <f>'Data Entry'!#REF!</f>
        <v>#REF!</v>
      </c>
      <c r="E48" s="10" t="e">
        <f>'Data Entry'!#REF!</f>
        <v>#REF!</v>
      </c>
      <c r="F48" s="10" t="e">
        <f>'Data Entry'!#REF!</f>
        <v>#REF!</v>
      </c>
      <c r="G48" s="10" t="e">
        <f>'Data Entry'!#REF!</f>
        <v>#REF!</v>
      </c>
      <c r="H48" s="10" t="e">
        <f>'Data Entry'!#REF!</f>
        <v>#REF!</v>
      </c>
      <c r="I48" s="10" t="e">
        <f>'Data Entry'!#REF!</f>
        <v>#REF!</v>
      </c>
      <c r="J48" s="10" t="e">
        <f>'Data Entry'!#REF!</f>
        <v>#REF!</v>
      </c>
      <c r="K48" s="10" t="e">
        <f>'Data Entry'!#REF!</f>
        <v>#REF!</v>
      </c>
      <c r="L48" t="e">
        <f>'Data Entry'!#REF!</f>
        <v>#REF!</v>
      </c>
      <c r="M48" t="e">
        <f>'Data Entry'!#REF!</f>
        <v>#REF!</v>
      </c>
      <c r="N48" s="13" t="e">
        <f>'Data Entry'!#REF!</f>
        <v>#REF!</v>
      </c>
      <c r="O48" s="15" t="e">
        <f>'Data Entry'!#REF!</f>
        <v>#REF!</v>
      </c>
      <c r="P48" s="15" t="e">
        <f>'Data Entry'!#REF!</f>
        <v>#REF!</v>
      </c>
      <c r="Q48" s="15" t="e">
        <f>'Data Entry'!#REF!</f>
        <v>#REF!</v>
      </c>
      <c r="R48" s="15" t="e">
        <f>'Data Entry'!#REF!</f>
        <v>#REF!</v>
      </c>
      <c r="S48" s="15" t="e">
        <f>'Data Entry'!#REF!</f>
        <v>#REF!</v>
      </c>
      <c r="T48" s="15" t="e">
        <f>IF('Data Entry'!#REF!=-1,"",'Data Entry'!#REF!)</f>
        <v>#REF!</v>
      </c>
      <c r="U48" s="15" t="e">
        <f>IF('Data Entry'!#REF!=-1,"",'Data Entry'!#REF!)</f>
        <v>#REF!</v>
      </c>
      <c r="V48" s="15" t="e">
        <f>IF('Data Entry'!#REF!=-99,"",'Data Entry'!#REF!)</f>
        <v>#REF!</v>
      </c>
      <c r="W48" s="15" t="e">
        <f>IF('Data Entry'!#REF!=-99,"",'Data Entry'!#REF!)</f>
        <v>#REF!</v>
      </c>
      <c r="X48" s="15" t="e">
        <f>'Data Entry'!#REF!</f>
        <v>#REF!</v>
      </c>
      <c r="Y48" s="15" t="e">
        <f>'Data Entry'!#REF!</f>
        <v>#REF!</v>
      </c>
      <c r="Z48" s="15" t="e">
        <f>'Data Entry'!#REF!</f>
        <v>#REF!</v>
      </c>
      <c r="AA48" s="15" t="e">
        <f>IF('Data Entry'!#REF!=-99,"",'Data Entry'!#REF!)</f>
        <v>#REF!</v>
      </c>
      <c r="AB48" s="15" t="e">
        <f>IF('Data Entry'!#REF!=-99,"",'Data Entry'!#REF!)</f>
        <v>#REF!</v>
      </c>
      <c r="AC48" s="15" t="e">
        <f>'Data Entry'!#REF!</f>
        <v>#REF!</v>
      </c>
    </row>
    <row r="49" spans="2:29" ht="13.8" customHeight="1" x14ac:dyDescent="0.25">
      <c r="B49" s="10" t="e">
        <f>'Data Entry'!#REF!</f>
        <v>#REF!</v>
      </c>
      <c r="C49" s="10" t="e">
        <f>'Data Entry'!#REF!</f>
        <v>#REF!</v>
      </c>
      <c r="D49" s="10" t="e">
        <f>'Data Entry'!#REF!</f>
        <v>#REF!</v>
      </c>
      <c r="E49" s="10" t="e">
        <f>'Data Entry'!#REF!</f>
        <v>#REF!</v>
      </c>
      <c r="F49" s="10" t="e">
        <f>'Data Entry'!#REF!</f>
        <v>#REF!</v>
      </c>
      <c r="G49" s="10" t="e">
        <f>'Data Entry'!#REF!</f>
        <v>#REF!</v>
      </c>
      <c r="H49" s="10" t="e">
        <f>'Data Entry'!#REF!</f>
        <v>#REF!</v>
      </c>
      <c r="I49" s="10" t="e">
        <f>'Data Entry'!#REF!</f>
        <v>#REF!</v>
      </c>
      <c r="J49" s="10" t="e">
        <f>'Data Entry'!#REF!</f>
        <v>#REF!</v>
      </c>
      <c r="K49" s="10" t="e">
        <f>'Data Entry'!#REF!</f>
        <v>#REF!</v>
      </c>
      <c r="L49" t="e">
        <f>'Data Entry'!#REF!</f>
        <v>#REF!</v>
      </c>
      <c r="M49" t="e">
        <f>'Data Entry'!#REF!</f>
        <v>#REF!</v>
      </c>
      <c r="N49" s="13" t="e">
        <f>'Data Entry'!#REF!</f>
        <v>#REF!</v>
      </c>
      <c r="O49" s="15" t="e">
        <f>'Data Entry'!#REF!</f>
        <v>#REF!</v>
      </c>
      <c r="P49" s="15" t="e">
        <f>'Data Entry'!#REF!</f>
        <v>#REF!</v>
      </c>
      <c r="Q49" s="15" t="e">
        <f>'Data Entry'!#REF!</f>
        <v>#REF!</v>
      </c>
      <c r="R49" s="15" t="e">
        <f>'Data Entry'!#REF!</f>
        <v>#REF!</v>
      </c>
      <c r="S49" s="15" t="e">
        <f>'Data Entry'!#REF!</f>
        <v>#REF!</v>
      </c>
      <c r="T49" s="15" t="e">
        <f>IF('Data Entry'!#REF!=-1,"",'Data Entry'!#REF!)</f>
        <v>#REF!</v>
      </c>
      <c r="U49" s="15" t="e">
        <f>IF('Data Entry'!#REF!=-1,"",'Data Entry'!#REF!)</f>
        <v>#REF!</v>
      </c>
      <c r="V49" s="15" t="e">
        <f>IF('Data Entry'!#REF!=-99,"",'Data Entry'!#REF!)</f>
        <v>#REF!</v>
      </c>
      <c r="W49" s="15" t="e">
        <f>IF('Data Entry'!#REF!=-99,"",'Data Entry'!#REF!)</f>
        <v>#REF!</v>
      </c>
      <c r="X49" s="15" t="e">
        <f>'Data Entry'!#REF!</f>
        <v>#REF!</v>
      </c>
      <c r="Y49" s="15" t="e">
        <f>'Data Entry'!#REF!</f>
        <v>#REF!</v>
      </c>
      <c r="Z49" s="15" t="e">
        <f>'Data Entry'!#REF!</f>
        <v>#REF!</v>
      </c>
      <c r="AA49" s="15" t="e">
        <f>IF('Data Entry'!#REF!=-99,"",'Data Entry'!#REF!)</f>
        <v>#REF!</v>
      </c>
      <c r="AB49" s="15" t="e">
        <f>IF('Data Entry'!#REF!=-99,"",'Data Entry'!#REF!)</f>
        <v>#REF!</v>
      </c>
      <c r="AC49" s="15" t="e">
        <f>'Data Entry'!#REF!</f>
        <v>#REF!</v>
      </c>
    </row>
    <row r="50" spans="2:29" ht="13.8" customHeight="1" x14ac:dyDescent="0.25">
      <c r="B50" s="10" t="e">
        <f>'Data Entry'!#REF!</f>
        <v>#REF!</v>
      </c>
      <c r="C50" s="10" t="e">
        <f>'Data Entry'!#REF!</f>
        <v>#REF!</v>
      </c>
      <c r="D50" s="10" t="e">
        <f>'Data Entry'!#REF!</f>
        <v>#REF!</v>
      </c>
      <c r="E50" s="10" t="e">
        <f>'Data Entry'!#REF!</f>
        <v>#REF!</v>
      </c>
      <c r="F50" s="10" t="e">
        <f>'Data Entry'!#REF!</f>
        <v>#REF!</v>
      </c>
      <c r="G50" s="10" t="e">
        <f>'Data Entry'!#REF!</f>
        <v>#REF!</v>
      </c>
      <c r="H50" s="10" t="e">
        <f>'Data Entry'!#REF!</f>
        <v>#REF!</v>
      </c>
      <c r="I50" s="10" t="e">
        <f>'Data Entry'!#REF!</f>
        <v>#REF!</v>
      </c>
      <c r="J50" s="10" t="e">
        <f>'Data Entry'!#REF!</f>
        <v>#REF!</v>
      </c>
      <c r="K50" s="10" t="e">
        <f>'Data Entry'!#REF!</f>
        <v>#REF!</v>
      </c>
      <c r="L50" t="e">
        <f>'Data Entry'!#REF!</f>
        <v>#REF!</v>
      </c>
      <c r="M50" t="e">
        <f>'Data Entry'!#REF!</f>
        <v>#REF!</v>
      </c>
      <c r="N50" s="13" t="e">
        <f>'Data Entry'!#REF!</f>
        <v>#REF!</v>
      </c>
      <c r="O50" s="15" t="e">
        <f>'Data Entry'!#REF!</f>
        <v>#REF!</v>
      </c>
      <c r="P50" s="15" t="e">
        <f>'Data Entry'!#REF!</f>
        <v>#REF!</v>
      </c>
      <c r="Q50" s="15" t="e">
        <f>'Data Entry'!#REF!</f>
        <v>#REF!</v>
      </c>
      <c r="R50" s="15" t="e">
        <f>'Data Entry'!#REF!</f>
        <v>#REF!</v>
      </c>
      <c r="S50" s="15" t="e">
        <f>'Data Entry'!#REF!</f>
        <v>#REF!</v>
      </c>
      <c r="T50" s="15" t="e">
        <f>IF('Data Entry'!#REF!=-1,"",'Data Entry'!#REF!)</f>
        <v>#REF!</v>
      </c>
      <c r="U50" s="15" t="e">
        <f>IF('Data Entry'!#REF!=-1,"",'Data Entry'!#REF!)</f>
        <v>#REF!</v>
      </c>
      <c r="V50" s="15" t="e">
        <f>IF('Data Entry'!#REF!=-99,"",'Data Entry'!#REF!)</f>
        <v>#REF!</v>
      </c>
      <c r="W50" s="15" t="e">
        <f>IF('Data Entry'!#REF!=-99,"",'Data Entry'!#REF!)</f>
        <v>#REF!</v>
      </c>
      <c r="X50" s="15" t="e">
        <f>'Data Entry'!#REF!</f>
        <v>#REF!</v>
      </c>
      <c r="Y50" s="15" t="e">
        <f>'Data Entry'!#REF!</f>
        <v>#REF!</v>
      </c>
      <c r="Z50" s="15" t="e">
        <f>'Data Entry'!#REF!</f>
        <v>#REF!</v>
      </c>
      <c r="AA50" s="15" t="e">
        <f>IF('Data Entry'!#REF!=-99,"",'Data Entry'!#REF!)</f>
        <v>#REF!</v>
      </c>
      <c r="AB50" s="15" t="e">
        <f>IF('Data Entry'!#REF!=-99,"",'Data Entry'!#REF!)</f>
        <v>#REF!</v>
      </c>
      <c r="AC50" s="15" t="e">
        <f>'Data Entry'!#REF!</f>
        <v>#REF!</v>
      </c>
    </row>
    <row r="51" spans="2:29" ht="13.8" customHeight="1" x14ac:dyDescent="0.25">
      <c r="B51" s="10" t="e">
        <f>'Data Entry'!#REF!</f>
        <v>#REF!</v>
      </c>
      <c r="C51" s="10" t="e">
        <f>'Data Entry'!#REF!</f>
        <v>#REF!</v>
      </c>
      <c r="D51" s="10" t="e">
        <f>'Data Entry'!#REF!</f>
        <v>#REF!</v>
      </c>
      <c r="E51" s="10" t="e">
        <f>'Data Entry'!#REF!</f>
        <v>#REF!</v>
      </c>
      <c r="F51" s="10" t="e">
        <f>'Data Entry'!#REF!</f>
        <v>#REF!</v>
      </c>
      <c r="G51" s="10" t="e">
        <f>'Data Entry'!#REF!</f>
        <v>#REF!</v>
      </c>
      <c r="H51" s="10" t="e">
        <f>'Data Entry'!#REF!</f>
        <v>#REF!</v>
      </c>
      <c r="I51" s="10" t="e">
        <f>'Data Entry'!#REF!</f>
        <v>#REF!</v>
      </c>
      <c r="J51" s="10" t="e">
        <f>'Data Entry'!#REF!</f>
        <v>#REF!</v>
      </c>
      <c r="K51" s="10" t="e">
        <f>'Data Entry'!#REF!</f>
        <v>#REF!</v>
      </c>
      <c r="L51" t="e">
        <f>'Data Entry'!#REF!</f>
        <v>#REF!</v>
      </c>
      <c r="M51" t="e">
        <f>'Data Entry'!#REF!</f>
        <v>#REF!</v>
      </c>
      <c r="N51" s="13" t="e">
        <f>'Data Entry'!#REF!</f>
        <v>#REF!</v>
      </c>
      <c r="O51" s="15" t="e">
        <f>'Data Entry'!#REF!</f>
        <v>#REF!</v>
      </c>
      <c r="P51" s="15" t="e">
        <f>'Data Entry'!#REF!</f>
        <v>#REF!</v>
      </c>
      <c r="Q51" s="15" t="e">
        <f>'Data Entry'!#REF!</f>
        <v>#REF!</v>
      </c>
      <c r="R51" s="15" t="e">
        <f>'Data Entry'!#REF!</f>
        <v>#REF!</v>
      </c>
      <c r="S51" s="15" t="e">
        <f>'Data Entry'!#REF!</f>
        <v>#REF!</v>
      </c>
      <c r="T51" s="15" t="e">
        <f>IF('Data Entry'!#REF!=-1,"",'Data Entry'!#REF!)</f>
        <v>#REF!</v>
      </c>
      <c r="U51" s="15" t="e">
        <f>IF('Data Entry'!#REF!=-1,"",'Data Entry'!#REF!)</f>
        <v>#REF!</v>
      </c>
      <c r="V51" s="15" t="e">
        <f>IF('Data Entry'!#REF!=-99,"",'Data Entry'!#REF!)</f>
        <v>#REF!</v>
      </c>
      <c r="W51" s="15" t="e">
        <f>IF('Data Entry'!#REF!=-99,"",'Data Entry'!#REF!)</f>
        <v>#REF!</v>
      </c>
      <c r="X51" s="15" t="e">
        <f>'Data Entry'!#REF!</f>
        <v>#REF!</v>
      </c>
      <c r="Y51" s="15" t="e">
        <f>'Data Entry'!#REF!</f>
        <v>#REF!</v>
      </c>
      <c r="Z51" s="15" t="e">
        <f>'Data Entry'!#REF!</f>
        <v>#REF!</v>
      </c>
      <c r="AA51" s="15" t="e">
        <f>IF('Data Entry'!#REF!=-99,"",'Data Entry'!#REF!)</f>
        <v>#REF!</v>
      </c>
      <c r="AB51" s="15" t="e">
        <f>IF('Data Entry'!#REF!=-99,"",'Data Entry'!#REF!)</f>
        <v>#REF!</v>
      </c>
      <c r="AC51" s="15" t="e">
        <f>'Data Entry'!#REF!</f>
        <v>#REF!</v>
      </c>
    </row>
    <row r="52" spans="2:29" ht="13.8" customHeight="1" x14ac:dyDescent="0.25">
      <c r="B52" s="10" t="e">
        <f>'Data Entry'!#REF!</f>
        <v>#REF!</v>
      </c>
      <c r="C52" s="10" t="e">
        <f>'Data Entry'!#REF!</f>
        <v>#REF!</v>
      </c>
      <c r="D52" s="10" t="e">
        <f>'Data Entry'!#REF!</f>
        <v>#REF!</v>
      </c>
      <c r="E52" s="10" t="e">
        <f>'Data Entry'!#REF!</f>
        <v>#REF!</v>
      </c>
      <c r="F52" s="10" t="e">
        <f>'Data Entry'!#REF!</f>
        <v>#REF!</v>
      </c>
      <c r="G52" s="10" t="e">
        <f>'Data Entry'!#REF!</f>
        <v>#REF!</v>
      </c>
      <c r="H52" s="10" t="e">
        <f>'Data Entry'!#REF!</f>
        <v>#REF!</v>
      </c>
      <c r="I52" s="10" t="e">
        <f>'Data Entry'!#REF!</f>
        <v>#REF!</v>
      </c>
      <c r="J52" s="10" t="e">
        <f>'Data Entry'!#REF!</f>
        <v>#REF!</v>
      </c>
      <c r="K52" s="10" t="e">
        <f>'Data Entry'!#REF!</f>
        <v>#REF!</v>
      </c>
      <c r="L52" t="e">
        <f>'Data Entry'!#REF!</f>
        <v>#REF!</v>
      </c>
      <c r="M52" t="e">
        <f>'Data Entry'!#REF!</f>
        <v>#REF!</v>
      </c>
      <c r="N52" s="13" t="e">
        <f>'Data Entry'!#REF!</f>
        <v>#REF!</v>
      </c>
      <c r="O52" s="15" t="e">
        <f>'Data Entry'!#REF!</f>
        <v>#REF!</v>
      </c>
      <c r="P52" s="15" t="e">
        <f>'Data Entry'!#REF!</f>
        <v>#REF!</v>
      </c>
      <c r="Q52" s="15" t="e">
        <f>'Data Entry'!#REF!</f>
        <v>#REF!</v>
      </c>
      <c r="R52" s="15" t="e">
        <f>'Data Entry'!#REF!</f>
        <v>#REF!</v>
      </c>
      <c r="S52" s="15" t="e">
        <f>'Data Entry'!#REF!</f>
        <v>#REF!</v>
      </c>
      <c r="T52" s="15" t="e">
        <f>IF('Data Entry'!#REF!=-1,"",'Data Entry'!#REF!)</f>
        <v>#REF!</v>
      </c>
      <c r="U52" s="15" t="e">
        <f>IF('Data Entry'!#REF!=-1,"",'Data Entry'!#REF!)</f>
        <v>#REF!</v>
      </c>
      <c r="V52" s="15" t="e">
        <f>IF('Data Entry'!#REF!=-99,"",'Data Entry'!#REF!)</f>
        <v>#REF!</v>
      </c>
      <c r="W52" s="15" t="e">
        <f>IF('Data Entry'!#REF!=-99,"",'Data Entry'!#REF!)</f>
        <v>#REF!</v>
      </c>
      <c r="X52" s="15" t="e">
        <f>'Data Entry'!#REF!</f>
        <v>#REF!</v>
      </c>
      <c r="Y52" s="15" t="e">
        <f>'Data Entry'!#REF!</f>
        <v>#REF!</v>
      </c>
      <c r="Z52" s="15" t="e">
        <f>'Data Entry'!#REF!</f>
        <v>#REF!</v>
      </c>
      <c r="AA52" s="15" t="e">
        <f>IF('Data Entry'!#REF!=-99,"",'Data Entry'!#REF!)</f>
        <v>#REF!</v>
      </c>
      <c r="AB52" s="15" t="e">
        <f>IF('Data Entry'!#REF!=-99,"",'Data Entry'!#REF!)</f>
        <v>#REF!</v>
      </c>
      <c r="AC52" s="15" t="e">
        <f>'Data Entry'!#REF!</f>
        <v>#REF!</v>
      </c>
    </row>
    <row r="53" spans="2:29" ht="13.8" customHeight="1" x14ac:dyDescent="0.25">
      <c r="B53" s="10" t="e">
        <f>'Data Entry'!#REF!</f>
        <v>#REF!</v>
      </c>
      <c r="C53" s="10" t="e">
        <f>'Data Entry'!#REF!</f>
        <v>#REF!</v>
      </c>
      <c r="D53" s="10" t="e">
        <f>'Data Entry'!#REF!</f>
        <v>#REF!</v>
      </c>
      <c r="E53" s="10" t="e">
        <f>'Data Entry'!#REF!</f>
        <v>#REF!</v>
      </c>
      <c r="F53" s="10" t="e">
        <f>'Data Entry'!#REF!</f>
        <v>#REF!</v>
      </c>
      <c r="G53" s="10" t="e">
        <f>'Data Entry'!#REF!</f>
        <v>#REF!</v>
      </c>
      <c r="H53" s="10" t="e">
        <f>'Data Entry'!#REF!</f>
        <v>#REF!</v>
      </c>
      <c r="I53" s="10" t="e">
        <f>'Data Entry'!#REF!</f>
        <v>#REF!</v>
      </c>
      <c r="J53" s="10" t="e">
        <f>'Data Entry'!#REF!</f>
        <v>#REF!</v>
      </c>
      <c r="K53" s="10" t="e">
        <f>'Data Entry'!#REF!</f>
        <v>#REF!</v>
      </c>
      <c r="L53" t="e">
        <f>'Data Entry'!#REF!</f>
        <v>#REF!</v>
      </c>
      <c r="M53" t="e">
        <f>'Data Entry'!#REF!</f>
        <v>#REF!</v>
      </c>
      <c r="N53" s="13" t="e">
        <f>'Data Entry'!#REF!</f>
        <v>#REF!</v>
      </c>
      <c r="O53" s="15" t="e">
        <f>'Data Entry'!#REF!</f>
        <v>#REF!</v>
      </c>
      <c r="P53" s="15" t="e">
        <f>'Data Entry'!#REF!</f>
        <v>#REF!</v>
      </c>
      <c r="Q53" s="15" t="e">
        <f>'Data Entry'!#REF!</f>
        <v>#REF!</v>
      </c>
      <c r="R53" s="15" t="e">
        <f>'Data Entry'!#REF!</f>
        <v>#REF!</v>
      </c>
      <c r="S53" s="15" t="e">
        <f>'Data Entry'!#REF!</f>
        <v>#REF!</v>
      </c>
      <c r="T53" s="15" t="e">
        <f>IF('Data Entry'!#REF!=-1,"",'Data Entry'!#REF!)</f>
        <v>#REF!</v>
      </c>
      <c r="U53" s="15" t="e">
        <f>IF('Data Entry'!#REF!=-1,"",'Data Entry'!#REF!)</f>
        <v>#REF!</v>
      </c>
      <c r="V53" s="15" t="e">
        <f>IF('Data Entry'!#REF!=-99,"",'Data Entry'!#REF!)</f>
        <v>#REF!</v>
      </c>
      <c r="W53" s="15" t="e">
        <f>IF('Data Entry'!#REF!=-99,"",'Data Entry'!#REF!)</f>
        <v>#REF!</v>
      </c>
      <c r="X53" s="15" t="e">
        <f>'Data Entry'!#REF!</f>
        <v>#REF!</v>
      </c>
      <c r="Y53" s="15" t="e">
        <f>'Data Entry'!#REF!</f>
        <v>#REF!</v>
      </c>
      <c r="Z53" s="15" t="e">
        <f>'Data Entry'!#REF!</f>
        <v>#REF!</v>
      </c>
      <c r="AA53" s="15" t="e">
        <f>IF('Data Entry'!#REF!=-99,"",'Data Entry'!#REF!)</f>
        <v>#REF!</v>
      </c>
      <c r="AB53" s="15" t="e">
        <f>IF('Data Entry'!#REF!=-99,"",'Data Entry'!#REF!)</f>
        <v>#REF!</v>
      </c>
      <c r="AC53" s="15" t="e">
        <f>'Data Entry'!#REF!</f>
        <v>#REF!</v>
      </c>
    </row>
    <row r="54" spans="2:29" ht="13.8" customHeight="1" x14ac:dyDescent="0.25">
      <c r="B54" s="10" t="e">
        <f>'Data Entry'!#REF!</f>
        <v>#REF!</v>
      </c>
      <c r="C54" s="10" t="e">
        <f>'Data Entry'!#REF!</f>
        <v>#REF!</v>
      </c>
      <c r="D54" s="10" t="e">
        <f>'Data Entry'!#REF!</f>
        <v>#REF!</v>
      </c>
      <c r="E54" s="10" t="e">
        <f>'Data Entry'!#REF!</f>
        <v>#REF!</v>
      </c>
      <c r="F54" s="10" t="e">
        <f>'Data Entry'!#REF!</f>
        <v>#REF!</v>
      </c>
      <c r="G54" s="10" t="e">
        <f>'Data Entry'!#REF!</f>
        <v>#REF!</v>
      </c>
      <c r="H54" s="10" t="e">
        <f>'Data Entry'!#REF!</f>
        <v>#REF!</v>
      </c>
      <c r="I54" s="10" t="e">
        <f>'Data Entry'!#REF!</f>
        <v>#REF!</v>
      </c>
      <c r="J54" s="10" t="e">
        <f>'Data Entry'!#REF!</f>
        <v>#REF!</v>
      </c>
      <c r="K54" s="10" t="e">
        <f>'Data Entry'!#REF!</f>
        <v>#REF!</v>
      </c>
      <c r="L54" t="e">
        <f>'Data Entry'!#REF!</f>
        <v>#REF!</v>
      </c>
      <c r="M54" t="e">
        <f>'Data Entry'!#REF!</f>
        <v>#REF!</v>
      </c>
      <c r="N54" s="13" t="e">
        <f>'Data Entry'!#REF!</f>
        <v>#REF!</v>
      </c>
      <c r="O54" s="15" t="e">
        <f>'Data Entry'!#REF!</f>
        <v>#REF!</v>
      </c>
      <c r="P54" s="15" t="e">
        <f>'Data Entry'!#REF!</f>
        <v>#REF!</v>
      </c>
      <c r="Q54" s="15" t="e">
        <f>'Data Entry'!#REF!</f>
        <v>#REF!</v>
      </c>
      <c r="R54" s="15" t="e">
        <f>'Data Entry'!#REF!</f>
        <v>#REF!</v>
      </c>
      <c r="S54" s="15" t="e">
        <f>'Data Entry'!#REF!</f>
        <v>#REF!</v>
      </c>
      <c r="T54" s="15" t="e">
        <f>IF('Data Entry'!#REF!=-1,"",'Data Entry'!#REF!)</f>
        <v>#REF!</v>
      </c>
      <c r="U54" s="15" t="e">
        <f>IF('Data Entry'!#REF!=-1,"",'Data Entry'!#REF!)</f>
        <v>#REF!</v>
      </c>
      <c r="V54" s="15" t="e">
        <f>IF('Data Entry'!#REF!=-99,"",'Data Entry'!#REF!)</f>
        <v>#REF!</v>
      </c>
      <c r="W54" s="15" t="e">
        <f>IF('Data Entry'!#REF!=-99,"",'Data Entry'!#REF!)</f>
        <v>#REF!</v>
      </c>
      <c r="X54" s="15" t="e">
        <f>'Data Entry'!#REF!</f>
        <v>#REF!</v>
      </c>
      <c r="Y54" s="15" t="e">
        <f>'Data Entry'!#REF!</f>
        <v>#REF!</v>
      </c>
      <c r="Z54" s="15" t="e">
        <f>'Data Entry'!#REF!</f>
        <v>#REF!</v>
      </c>
      <c r="AA54" s="15" t="e">
        <f>IF('Data Entry'!#REF!=-99,"",'Data Entry'!#REF!)</f>
        <v>#REF!</v>
      </c>
      <c r="AB54" s="15" t="e">
        <f>IF('Data Entry'!#REF!=-99,"",'Data Entry'!#REF!)</f>
        <v>#REF!</v>
      </c>
      <c r="AC54" s="15" t="e">
        <f>'Data Entry'!#REF!</f>
        <v>#REF!</v>
      </c>
    </row>
    <row r="55" spans="2:29" ht="13.8" customHeight="1" x14ac:dyDescent="0.25">
      <c r="B55" s="10" t="e">
        <f>'Data Entry'!#REF!</f>
        <v>#REF!</v>
      </c>
      <c r="C55" s="10" t="e">
        <f>'Data Entry'!#REF!</f>
        <v>#REF!</v>
      </c>
      <c r="D55" s="10" t="e">
        <f>'Data Entry'!#REF!</f>
        <v>#REF!</v>
      </c>
      <c r="E55" s="10" t="e">
        <f>'Data Entry'!#REF!</f>
        <v>#REF!</v>
      </c>
      <c r="F55" s="10" t="e">
        <f>'Data Entry'!#REF!</f>
        <v>#REF!</v>
      </c>
      <c r="G55" s="10" t="e">
        <f>'Data Entry'!#REF!</f>
        <v>#REF!</v>
      </c>
      <c r="H55" s="10" t="e">
        <f>'Data Entry'!#REF!</f>
        <v>#REF!</v>
      </c>
      <c r="I55" s="10" t="e">
        <f>'Data Entry'!#REF!</f>
        <v>#REF!</v>
      </c>
      <c r="J55" s="10" t="e">
        <f>'Data Entry'!#REF!</f>
        <v>#REF!</v>
      </c>
      <c r="K55" s="10" t="e">
        <f>'Data Entry'!#REF!</f>
        <v>#REF!</v>
      </c>
      <c r="L55" t="e">
        <f>'Data Entry'!#REF!</f>
        <v>#REF!</v>
      </c>
      <c r="M55" t="e">
        <f>'Data Entry'!#REF!</f>
        <v>#REF!</v>
      </c>
      <c r="N55" s="13" t="e">
        <f>'Data Entry'!#REF!</f>
        <v>#REF!</v>
      </c>
      <c r="O55" s="15" t="e">
        <f>'Data Entry'!#REF!</f>
        <v>#REF!</v>
      </c>
      <c r="P55" s="15" t="e">
        <f>'Data Entry'!#REF!</f>
        <v>#REF!</v>
      </c>
      <c r="Q55" s="15" t="e">
        <f>'Data Entry'!#REF!</f>
        <v>#REF!</v>
      </c>
      <c r="R55" s="15" t="e">
        <f>'Data Entry'!#REF!</f>
        <v>#REF!</v>
      </c>
      <c r="S55" s="15" t="e">
        <f>'Data Entry'!#REF!</f>
        <v>#REF!</v>
      </c>
      <c r="T55" s="15" t="e">
        <f>IF('Data Entry'!#REF!=-1,"",'Data Entry'!#REF!)</f>
        <v>#REF!</v>
      </c>
      <c r="U55" s="15" t="e">
        <f>IF('Data Entry'!#REF!=-1,"",'Data Entry'!#REF!)</f>
        <v>#REF!</v>
      </c>
      <c r="V55" s="15" t="e">
        <f>IF('Data Entry'!#REF!=-99,"",'Data Entry'!#REF!)</f>
        <v>#REF!</v>
      </c>
      <c r="W55" s="15" t="e">
        <f>IF('Data Entry'!#REF!=-99,"",'Data Entry'!#REF!)</f>
        <v>#REF!</v>
      </c>
      <c r="X55" s="15" t="e">
        <f>'Data Entry'!#REF!</f>
        <v>#REF!</v>
      </c>
      <c r="Y55" s="15" t="e">
        <f>'Data Entry'!#REF!</f>
        <v>#REF!</v>
      </c>
      <c r="Z55" s="15" t="e">
        <f>'Data Entry'!#REF!</f>
        <v>#REF!</v>
      </c>
      <c r="AA55" s="15" t="e">
        <f>IF('Data Entry'!#REF!=-99,"",'Data Entry'!#REF!)</f>
        <v>#REF!</v>
      </c>
      <c r="AB55" s="15" t="e">
        <f>IF('Data Entry'!#REF!=-99,"",'Data Entry'!#REF!)</f>
        <v>#REF!</v>
      </c>
      <c r="AC55" s="15" t="e">
        <f>'Data Entry'!#REF!</f>
        <v>#REF!</v>
      </c>
    </row>
    <row r="56" spans="2:29" ht="13.8" customHeight="1" x14ac:dyDescent="0.25">
      <c r="B56" s="10" t="e">
        <f>'Data Entry'!#REF!</f>
        <v>#REF!</v>
      </c>
      <c r="C56" s="10" t="e">
        <f>'Data Entry'!#REF!</f>
        <v>#REF!</v>
      </c>
      <c r="D56" s="10" t="e">
        <f>'Data Entry'!#REF!</f>
        <v>#REF!</v>
      </c>
      <c r="E56" s="10" t="e">
        <f>'Data Entry'!#REF!</f>
        <v>#REF!</v>
      </c>
      <c r="F56" s="10" t="e">
        <f>'Data Entry'!#REF!</f>
        <v>#REF!</v>
      </c>
      <c r="G56" s="10" t="e">
        <f>'Data Entry'!#REF!</f>
        <v>#REF!</v>
      </c>
      <c r="H56" s="10" t="e">
        <f>'Data Entry'!#REF!</f>
        <v>#REF!</v>
      </c>
      <c r="I56" s="10" t="e">
        <f>'Data Entry'!#REF!</f>
        <v>#REF!</v>
      </c>
      <c r="J56" s="10" t="e">
        <f>'Data Entry'!#REF!</f>
        <v>#REF!</v>
      </c>
      <c r="K56" s="10" t="e">
        <f>'Data Entry'!#REF!</f>
        <v>#REF!</v>
      </c>
      <c r="L56" t="e">
        <f>'Data Entry'!#REF!</f>
        <v>#REF!</v>
      </c>
      <c r="M56" t="e">
        <f>'Data Entry'!#REF!</f>
        <v>#REF!</v>
      </c>
      <c r="N56" s="13" t="e">
        <f>'Data Entry'!#REF!</f>
        <v>#REF!</v>
      </c>
      <c r="O56" s="15" t="e">
        <f>'Data Entry'!#REF!</f>
        <v>#REF!</v>
      </c>
      <c r="P56" s="15" t="e">
        <f>'Data Entry'!#REF!</f>
        <v>#REF!</v>
      </c>
      <c r="Q56" s="15" t="e">
        <f>'Data Entry'!#REF!</f>
        <v>#REF!</v>
      </c>
      <c r="R56" s="15" t="e">
        <f>'Data Entry'!#REF!</f>
        <v>#REF!</v>
      </c>
      <c r="S56" s="15" t="e">
        <f>'Data Entry'!#REF!</f>
        <v>#REF!</v>
      </c>
      <c r="T56" s="15" t="e">
        <f>IF('Data Entry'!#REF!=-1,"",'Data Entry'!#REF!)</f>
        <v>#REF!</v>
      </c>
      <c r="U56" s="15" t="e">
        <f>IF('Data Entry'!#REF!=-1,"",'Data Entry'!#REF!)</f>
        <v>#REF!</v>
      </c>
      <c r="V56" s="15" t="e">
        <f>IF('Data Entry'!#REF!=-99,"",'Data Entry'!#REF!)</f>
        <v>#REF!</v>
      </c>
      <c r="W56" s="15" t="e">
        <f>IF('Data Entry'!#REF!=-99,"",'Data Entry'!#REF!)</f>
        <v>#REF!</v>
      </c>
      <c r="X56" s="15" t="e">
        <f>'Data Entry'!#REF!</f>
        <v>#REF!</v>
      </c>
      <c r="Y56" s="15" t="e">
        <f>'Data Entry'!#REF!</f>
        <v>#REF!</v>
      </c>
      <c r="Z56" s="15" t="e">
        <f>'Data Entry'!#REF!</f>
        <v>#REF!</v>
      </c>
      <c r="AA56" s="15" t="e">
        <f>IF('Data Entry'!#REF!=-99,"",'Data Entry'!#REF!)</f>
        <v>#REF!</v>
      </c>
      <c r="AB56" s="15" t="e">
        <f>IF('Data Entry'!#REF!=-99,"",'Data Entry'!#REF!)</f>
        <v>#REF!</v>
      </c>
      <c r="AC56" s="15" t="e">
        <f>'Data Entry'!#REF!</f>
        <v>#REF!</v>
      </c>
    </row>
    <row r="57" spans="2:29" ht="13.8" customHeight="1" x14ac:dyDescent="0.25">
      <c r="B57" s="10" t="e">
        <f>'Data Entry'!#REF!</f>
        <v>#REF!</v>
      </c>
      <c r="C57" s="10" t="e">
        <f>'Data Entry'!#REF!</f>
        <v>#REF!</v>
      </c>
      <c r="D57" s="10" t="e">
        <f>'Data Entry'!#REF!</f>
        <v>#REF!</v>
      </c>
      <c r="E57" s="10" t="e">
        <f>'Data Entry'!#REF!</f>
        <v>#REF!</v>
      </c>
      <c r="F57" s="10" t="e">
        <f>'Data Entry'!#REF!</f>
        <v>#REF!</v>
      </c>
      <c r="G57" s="10" t="e">
        <f>'Data Entry'!#REF!</f>
        <v>#REF!</v>
      </c>
      <c r="H57" s="10" t="e">
        <f>'Data Entry'!#REF!</f>
        <v>#REF!</v>
      </c>
      <c r="I57" s="10" t="e">
        <f>'Data Entry'!#REF!</f>
        <v>#REF!</v>
      </c>
      <c r="J57" s="10" t="e">
        <f>'Data Entry'!#REF!</f>
        <v>#REF!</v>
      </c>
      <c r="K57" s="10" t="e">
        <f>'Data Entry'!#REF!</f>
        <v>#REF!</v>
      </c>
      <c r="L57" t="e">
        <f>'Data Entry'!#REF!</f>
        <v>#REF!</v>
      </c>
      <c r="M57" t="e">
        <f>'Data Entry'!#REF!</f>
        <v>#REF!</v>
      </c>
      <c r="N57" s="13" t="e">
        <f>'Data Entry'!#REF!</f>
        <v>#REF!</v>
      </c>
      <c r="O57" s="15" t="e">
        <f>'Data Entry'!#REF!</f>
        <v>#REF!</v>
      </c>
      <c r="P57" s="15" t="e">
        <f>'Data Entry'!#REF!</f>
        <v>#REF!</v>
      </c>
      <c r="Q57" s="15" t="e">
        <f>'Data Entry'!#REF!</f>
        <v>#REF!</v>
      </c>
      <c r="R57" s="15" t="e">
        <f>'Data Entry'!#REF!</f>
        <v>#REF!</v>
      </c>
      <c r="S57" s="15" t="e">
        <f>'Data Entry'!#REF!</f>
        <v>#REF!</v>
      </c>
      <c r="T57" s="15" t="e">
        <f>IF('Data Entry'!#REF!=-1,"",'Data Entry'!#REF!)</f>
        <v>#REF!</v>
      </c>
      <c r="U57" s="15" t="e">
        <f>IF('Data Entry'!#REF!=-1,"",'Data Entry'!#REF!)</f>
        <v>#REF!</v>
      </c>
      <c r="V57" s="15" t="e">
        <f>IF('Data Entry'!#REF!=-99,"",'Data Entry'!#REF!)</f>
        <v>#REF!</v>
      </c>
      <c r="W57" s="15" t="e">
        <f>IF('Data Entry'!#REF!=-99,"",'Data Entry'!#REF!)</f>
        <v>#REF!</v>
      </c>
      <c r="X57" s="15" t="e">
        <f>'Data Entry'!#REF!</f>
        <v>#REF!</v>
      </c>
      <c r="Y57" s="15" t="e">
        <f>'Data Entry'!#REF!</f>
        <v>#REF!</v>
      </c>
      <c r="Z57" s="15" t="e">
        <f>'Data Entry'!#REF!</f>
        <v>#REF!</v>
      </c>
      <c r="AA57" s="15" t="e">
        <f>IF('Data Entry'!#REF!=-99,"",'Data Entry'!#REF!)</f>
        <v>#REF!</v>
      </c>
      <c r="AB57" s="15" t="e">
        <f>IF('Data Entry'!#REF!=-99,"",'Data Entry'!#REF!)</f>
        <v>#REF!</v>
      </c>
      <c r="AC57" s="15" t="e">
        <f>'Data Entry'!#REF!</f>
        <v>#REF!</v>
      </c>
    </row>
    <row r="58" spans="2:29" ht="13.8" customHeight="1" x14ac:dyDescent="0.25">
      <c r="B58" s="10" t="e">
        <f>'Data Entry'!#REF!</f>
        <v>#REF!</v>
      </c>
      <c r="C58" s="10" t="e">
        <f>'Data Entry'!#REF!</f>
        <v>#REF!</v>
      </c>
      <c r="D58" s="10" t="e">
        <f>'Data Entry'!#REF!</f>
        <v>#REF!</v>
      </c>
      <c r="E58" s="10" t="e">
        <f>'Data Entry'!#REF!</f>
        <v>#REF!</v>
      </c>
      <c r="F58" s="10" t="e">
        <f>'Data Entry'!#REF!</f>
        <v>#REF!</v>
      </c>
      <c r="G58" s="10" t="e">
        <f>'Data Entry'!#REF!</f>
        <v>#REF!</v>
      </c>
      <c r="H58" s="10" t="e">
        <f>'Data Entry'!#REF!</f>
        <v>#REF!</v>
      </c>
      <c r="I58" s="10" t="e">
        <f>'Data Entry'!#REF!</f>
        <v>#REF!</v>
      </c>
      <c r="J58" s="10" t="e">
        <f>'Data Entry'!#REF!</f>
        <v>#REF!</v>
      </c>
      <c r="K58" s="10" t="e">
        <f>'Data Entry'!#REF!</f>
        <v>#REF!</v>
      </c>
      <c r="L58" t="e">
        <f>'Data Entry'!#REF!</f>
        <v>#REF!</v>
      </c>
      <c r="M58" t="e">
        <f>'Data Entry'!#REF!</f>
        <v>#REF!</v>
      </c>
      <c r="N58" s="13" t="e">
        <f>'Data Entry'!#REF!</f>
        <v>#REF!</v>
      </c>
      <c r="O58" s="15" t="e">
        <f>'Data Entry'!#REF!</f>
        <v>#REF!</v>
      </c>
      <c r="P58" s="15" t="e">
        <f>'Data Entry'!#REF!</f>
        <v>#REF!</v>
      </c>
      <c r="Q58" s="15" t="e">
        <f>'Data Entry'!#REF!</f>
        <v>#REF!</v>
      </c>
      <c r="R58" s="15" t="e">
        <f>'Data Entry'!#REF!</f>
        <v>#REF!</v>
      </c>
      <c r="S58" s="15" t="e">
        <f>'Data Entry'!#REF!</f>
        <v>#REF!</v>
      </c>
      <c r="T58" s="15" t="e">
        <f>IF('Data Entry'!#REF!=-1,"",'Data Entry'!#REF!)</f>
        <v>#REF!</v>
      </c>
      <c r="U58" s="15" t="e">
        <f>IF('Data Entry'!#REF!=-1,"",'Data Entry'!#REF!)</f>
        <v>#REF!</v>
      </c>
      <c r="V58" s="15" t="e">
        <f>IF('Data Entry'!#REF!=-99,"",'Data Entry'!#REF!)</f>
        <v>#REF!</v>
      </c>
      <c r="W58" s="15" t="e">
        <f>IF('Data Entry'!#REF!=-99,"",'Data Entry'!#REF!)</f>
        <v>#REF!</v>
      </c>
      <c r="X58" s="15" t="e">
        <f>'Data Entry'!#REF!</f>
        <v>#REF!</v>
      </c>
      <c r="Y58" s="15" t="e">
        <f>'Data Entry'!#REF!</f>
        <v>#REF!</v>
      </c>
      <c r="Z58" s="15" t="e">
        <f>'Data Entry'!#REF!</f>
        <v>#REF!</v>
      </c>
      <c r="AA58" s="15" t="e">
        <f>IF('Data Entry'!#REF!=-99,"",'Data Entry'!#REF!)</f>
        <v>#REF!</v>
      </c>
      <c r="AB58" s="15" t="e">
        <f>IF('Data Entry'!#REF!=-99,"",'Data Entry'!#REF!)</f>
        <v>#REF!</v>
      </c>
      <c r="AC58" s="15" t="e">
        <f>'Data Entry'!#REF!</f>
        <v>#REF!</v>
      </c>
    </row>
    <row r="59" spans="2:29" ht="13.8" customHeight="1" x14ac:dyDescent="0.25">
      <c r="B59" s="10" t="e">
        <f>'Data Entry'!#REF!</f>
        <v>#REF!</v>
      </c>
      <c r="C59" s="10" t="e">
        <f>'Data Entry'!#REF!</f>
        <v>#REF!</v>
      </c>
      <c r="D59" s="10" t="e">
        <f>'Data Entry'!#REF!</f>
        <v>#REF!</v>
      </c>
      <c r="E59" s="10" t="e">
        <f>'Data Entry'!#REF!</f>
        <v>#REF!</v>
      </c>
      <c r="F59" s="10" t="e">
        <f>'Data Entry'!#REF!</f>
        <v>#REF!</v>
      </c>
      <c r="G59" s="10" t="e">
        <f>'Data Entry'!#REF!</f>
        <v>#REF!</v>
      </c>
      <c r="H59" s="10" t="e">
        <f>'Data Entry'!#REF!</f>
        <v>#REF!</v>
      </c>
      <c r="I59" s="10" t="e">
        <f>'Data Entry'!#REF!</f>
        <v>#REF!</v>
      </c>
      <c r="J59" s="10" t="e">
        <f>'Data Entry'!#REF!</f>
        <v>#REF!</v>
      </c>
      <c r="K59" s="10" t="e">
        <f>'Data Entry'!#REF!</f>
        <v>#REF!</v>
      </c>
      <c r="L59" t="e">
        <f>'Data Entry'!#REF!</f>
        <v>#REF!</v>
      </c>
      <c r="M59" t="e">
        <f>'Data Entry'!#REF!</f>
        <v>#REF!</v>
      </c>
      <c r="N59" s="13" t="e">
        <f>'Data Entry'!#REF!</f>
        <v>#REF!</v>
      </c>
      <c r="O59" s="15" t="e">
        <f>'Data Entry'!#REF!</f>
        <v>#REF!</v>
      </c>
      <c r="P59" s="15" t="e">
        <f>'Data Entry'!#REF!</f>
        <v>#REF!</v>
      </c>
      <c r="Q59" s="15" t="e">
        <f>'Data Entry'!#REF!</f>
        <v>#REF!</v>
      </c>
      <c r="R59" s="15" t="e">
        <f>'Data Entry'!#REF!</f>
        <v>#REF!</v>
      </c>
      <c r="S59" s="15" t="e">
        <f>'Data Entry'!#REF!</f>
        <v>#REF!</v>
      </c>
      <c r="T59" s="15" t="e">
        <f>IF('Data Entry'!#REF!=-1,"",'Data Entry'!#REF!)</f>
        <v>#REF!</v>
      </c>
      <c r="U59" s="15" t="e">
        <f>IF('Data Entry'!#REF!=-1,"",'Data Entry'!#REF!)</f>
        <v>#REF!</v>
      </c>
      <c r="V59" s="15" t="e">
        <f>IF('Data Entry'!#REF!=-99,"",'Data Entry'!#REF!)</f>
        <v>#REF!</v>
      </c>
      <c r="W59" s="15" t="e">
        <f>IF('Data Entry'!#REF!=-99,"",'Data Entry'!#REF!)</f>
        <v>#REF!</v>
      </c>
      <c r="X59" s="15" t="e">
        <f>'Data Entry'!#REF!</f>
        <v>#REF!</v>
      </c>
      <c r="Y59" s="15" t="e">
        <f>'Data Entry'!#REF!</f>
        <v>#REF!</v>
      </c>
      <c r="Z59" s="15" t="e">
        <f>'Data Entry'!#REF!</f>
        <v>#REF!</v>
      </c>
      <c r="AA59" s="15" t="e">
        <f>IF('Data Entry'!#REF!=-99,"",'Data Entry'!#REF!)</f>
        <v>#REF!</v>
      </c>
      <c r="AB59" s="15" t="e">
        <f>IF('Data Entry'!#REF!=-99,"",'Data Entry'!#REF!)</f>
        <v>#REF!</v>
      </c>
      <c r="AC59" s="15" t="e">
        <f>'Data Entry'!#REF!</f>
        <v>#REF!</v>
      </c>
    </row>
    <row r="60" spans="2:29" ht="13.8" customHeight="1" x14ac:dyDescent="0.25">
      <c r="B60" s="10" t="e">
        <f>'Data Entry'!#REF!</f>
        <v>#REF!</v>
      </c>
      <c r="C60" s="10" t="e">
        <f>'Data Entry'!#REF!</f>
        <v>#REF!</v>
      </c>
      <c r="D60" s="10" t="e">
        <f>'Data Entry'!#REF!</f>
        <v>#REF!</v>
      </c>
      <c r="E60" s="10" t="e">
        <f>'Data Entry'!#REF!</f>
        <v>#REF!</v>
      </c>
      <c r="F60" s="10" t="e">
        <f>'Data Entry'!#REF!</f>
        <v>#REF!</v>
      </c>
      <c r="G60" s="10" t="e">
        <f>'Data Entry'!#REF!</f>
        <v>#REF!</v>
      </c>
      <c r="H60" s="10" t="e">
        <f>'Data Entry'!#REF!</f>
        <v>#REF!</v>
      </c>
      <c r="I60" s="10" t="e">
        <f>'Data Entry'!#REF!</f>
        <v>#REF!</v>
      </c>
      <c r="J60" s="10" t="e">
        <f>'Data Entry'!#REF!</f>
        <v>#REF!</v>
      </c>
      <c r="K60" s="10" t="e">
        <f>'Data Entry'!#REF!</f>
        <v>#REF!</v>
      </c>
      <c r="L60" t="e">
        <f>'Data Entry'!#REF!</f>
        <v>#REF!</v>
      </c>
      <c r="M60" t="e">
        <f>'Data Entry'!#REF!</f>
        <v>#REF!</v>
      </c>
      <c r="N60" s="13" t="e">
        <f>'Data Entry'!#REF!</f>
        <v>#REF!</v>
      </c>
      <c r="O60" s="15" t="e">
        <f>'Data Entry'!#REF!</f>
        <v>#REF!</v>
      </c>
      <c r="P60" s="15" t="e">
        <f>'Data Entry'!#REF!</f>
        <v>#REF!</v>
      </c>
      <c r="Q60" s="15" t="e">
        <f>'Data Entry'!#REF!</f>
        <v>#REF!</v>
      </c>
      <c r="R60" s="15" t="e">
        <f>'Data Entry'!#REF!</f>
        <v>#REF!</v>
      </c>
      <c r="S60" s="15" t="e">
        <f>'Data Entry'!#REF!</f>
        <v>#REF!</v>
      </c>
      <c r="T60" s="15" t="e">
        <f>IF('Data Entry'!#REF!=-1,"",'Data Entry'!#REF!)</f>
        <v>#REF!</v>
      </c>
      <c r="U60" s="15" t="e">
        <f>IF('Data Entry'!#REF!=-1,"",'Data Entry'!#REF!)</f>
        <v>#REF!</v>
      </c>
      <c r="V60" s="15" t="e">
        <f>IF('Data Entry'!#REF!=-99,"",'Data Entry'!#REF!)</f>
        <v>#REF!</v>
      </c>
      <c r="W60" s="15" t="e">
        <f>IF('Data Entry'!#REF!=-99,"",'Data Entry'!#REF!)</f>
        <v>#REF!</v>
      </c>
      <c r="X60" s="15" t="e">
        <f>'Data Entry'!#REF!</f>
        <v>#REF!</v>
      </c>
      <c r="Y60" s="15" t="e">
        <f>'Data Entry'!#REF!</f>
        <v>#REF!</v>
      </c>
      <c r="Z60" s="15" t="e">
        <f>'Data Entry'!#REF!</f>
        <v>#REF!</v>
      </c>
      <c r="AA60" s="15" t="e">
        <f>IF('Data Entry'!#REF!=-99,"",'Data Entry'!#REF!)</f>
        <v>#REF!</v>
      </c>
      <c r="AB60" s="15" t="e">
        <f>IF('Data Entry'!#REF!=-99,"",'Data Entry'!#REF!)</f>
        <v>#REF!</v>
      </c>
      <c r="AC60" s="15" t="e">
        <f>'Data Entry'!#REF!</f>
        <v>#REF!</v>
      </c>
    </row>
    <row r="61" spans="2:29" ht="13.8" customHeight="1" x14ac:dyDescent="0.25">
      <c r="B61" s="10" t="e">
        <f>'Data Entry'!#REF!</f>
        <v>#REF!</v>
      </c>
      <c r="C61" s="10" t="e">
        <f>'Data Entry'!#REF!</f>
        <v>#REF!</v>
      </c>
      <c r="D61" s="10" t="e">
        <f>'Data Entry'!#REF!</f>
        <v>#REF!</v>
      </c>
      <c r="E61" s="10" t="e">
        <f>'Data Entry'!#REF!</f>
        <v>#REF!</v>
      </c>
      <c r="F61" s="10" t="e">
        <f>'Data Entry'!#REF!</f>
        <v>#REF!</v>
      </c>
      <c r="G61" s="10" t="e">
        <f>'Data Entry'!#REF!</f>
        <v>#REF!</v>
      </c>
      <c r="H61" s="10" t="e">
        <f>'Data Entry'!#REF!</f>
        <v>#REF!</v>
      </c>
      <c r="I61" s="10" t="e">
        <f>'Data Entry'!#REF!</f>
        <v>#REF!</v>
      </c>
      <c r="J61" s="10" t="e">
        <f>'Data Entry'!#REF!</f>
        <v>#REF!</v>
      </c>
      <c r="K61" s="10" t="e">
        <f>'Data Entry'!#REF!</f>
        <v>#REF!</v>
      </c>
      <c r="L61" t="e">
        <f>'Data Entry'!#REF!</f>
        <v>#REF!</v>
      </c>
      <c r="M61" t="e">
        <f>'Data Entry'!#REF!</f>
        <v>#REF!</v>
      </c>
      <c r="N61" s="13" t="e">
        <f>'Data Entry'!#REF!</f>
        <v>#REF!</v>
      </c>
      <c r="O61" s="15" t="e">
        <f>'Data Entry'!#REF!</f>
        <v>#REF!</v>
      </c>
      <c r="P61" s="15" t="e">
        <f>'Data Entry'!#REF!</f>
        <v>#REF!</v>
      </c>
      <c r="Q61" s="15" t="e">
        <f>'Data Entry'!#REF!</f>
        <v>#REF!</v>
      </c>
      <c r="R61" s="15" t="e">
        <f>'Data Entry'!#REF!</f>
        <v>#REF!</v>
      </c>
      <c r="S61" s="15" t="e">
        <f>'Data Entry'!#REF!</f>
        <v>#REF!</v>
      </c>
      <c r="T61" s="15" t="e">
        <f>IF('Data Entry'!#REF!=-1,"",'Data Entry'!#REF!)</f>
        <v>#REF!</v>
      </c>
      <c r="U61" s="15" t="e">
        <f>IF('Data Entry'!#REF!=-1,"",'Data Entry'!#REF!)</f>
        <v>#REF!</v>
      </c>
      <c r="V61" s="15" t="e">
        <f>IF('Data Entry'!#REF!=-99,"",'Data Entry'!#REF!)</f>
        <v>#REF!</v>
      </c>
      <c r="W61" s="15" t="e">
        <f>IF('Data Entry'!#REF!=-99,"",'Data Entry'!#REF!)</f>
        <v>#REF!</v>
      </c>
      <c r="X61" s="15" t="e">
        <f>'Data Entry'!#REF!</f>
        <v>#REF!</v>
      </c>
      <c r="Y61" s="15" t="e">
        <f>'Data Entry'!#REF!</f>
        <v>#REF!</v>
      </c>
      <c r="Z61" s="15" t="e">
        <f>'Data Entry'!#REF!</f>
        <v>#REF!</v>
      </c>
      <c r="AA61" s="15" t="e">
        <f>IF('Data Entry'!#REF!=-99,"",'Data Entry'!#REF!)</f>
        <v>#REF!</v>
      </c>
      <c r="AB61" s="15" t="e">
        <f>IF('Data Entry'!#REF!=-99,"",'Data Entry'!#REF!)</f>
        <v>#REF!</v>
      </c>
      <c r="AC61" s="15" t="e">
        <f>'Data Entry'!#REF!</f>
        <v>#REF!</v>
      </c>
    </row>
    <row r="62" spans="2:29" ht="13.8" customHeight="1" x14ac:dyDescent="0.25">
      <c r="B62" s="10" t="e">
        <f>'Data Entry'!#REF!</f>
        <v>#REF!</v>
      </c>
      <c r="C62" s="10" t="e">
        <f>'Data Entry'!#REF!</f>
        <v>#REF!</v>
      </c>
      <c r="D62" s="10" t="e">
        <f>'Data Entry'!#REF!</f>
        <v>#REF!</v>
      </c>
      <c r="E62" s="10" t="e">
        <f>'Data Entry'!#REF!</f>
        <v>#REF!</v>
      </c>
      <c r="F62" s="10" t="e">
        <f>'Data Entry'!#REF!</f>
        <v>#REF!</v>
      </c>
      <c r="G62" s="10" t="e">
        <f>'Data Entry'!#REF!</f>
        <v>#REF!</v>
      </c>
      <c r="H62" s="10" t="e">
        <f>'Data Entry'!#REF!</f>
        <v>#REF!</v>
      </c>
      <c r="I62" s="10" t="e">
        <f>'Data Entry'!#REF!</f>
        <v>#REF!</v>
      </c>
      <c r="J62" s="10" t="e">
        <f>'Data Entry'!#REF!</f>
        <v>#REF!</v>
      </c>
      <c r="K62" s="10" t="e">
        <f>'Data Entry'!#REF!</f>
        <v>#REF!</v>
      </c>
      <c r="L62" t="e">
        <f>'Data Entry'!#REF!</f>
        <v>#REF!</v>
      </c>
      <c r="M62" t="e">
        <f>'Data Entry'!#REF!</f>
        <v>#REF!</v>
      </c>
      <c r="N62" s="13" t="e">
        <f>'Data Entry'!#REF!</f>
        <v>#REF!</v>
      </c>
      <c r="O62" s="15" t="e">
        <f>'Data Entry'!#REF!</f>
        <v>#REF!</v>
      </c>
      <c r="P62" s="15" t="e">
        <f>'Data Entry'!#REF!</f>
        <v>#REF!</v>
      </c>
      <c r="Q62" s="15" t="e">
        <f>'Data Entry'!#REF!</f>
        <v>#REF!</v>
      </c>
      <c r="R62" s="15" t="e">
        <f>'Data Entry'!#REF!</f>
        <v>#REF!</v>
      </c>
      <c r="S62" s="15" t="e">
        <f>'Data Entry'!#REF!</f>
        <v>#REF!</v>
      </c>
      <c r="T62" s="15" t="e">
        <f>IF('Data Entry'!#REF!=-1,"",'Data Entry'!#REF!)</f>
        <v>#REF!</v>
      </c>
      <c r="U62" s="15" t="e">
        <f>IF('Data Entry'!#REF!=-1,"",'Data Entry'!#REF!)</f>
        <v>#REF!</v>
      </c>
      <c r="V62" s="15" t="e">
        <f>IF('Data Entry'!#REF!=-99,"",'Data Entry'!#REF!)</f>
        <v>#REF!</v>
      </c>
      <c r="W62" s="15" t="e">
        <f>IF('Data Entry'!#REF!=-99,"",'Data Entry'!#REF!)</f>
        <v>#REF!</v>
      </c>
      <c r="X62" s="15" t="e">
        <f>'Data Entry'!#REF!</f>
        <v>#REF!</v>
      </c>
      <c r="Y62" s="15" t="e">
        <f>'Data Entry'!#REF!</f>
        <v>#REF!</v>
      </c>
      <c r="Z62" s="15" t="e">
        <f>'Data Entry'!#REF!</f>
        <v>#REF!</v>
      </c>
      <c r="AA62" s="15" t="e">
        <f>IF('Data Entry'!#REF!=-99,"",'Data Entry'!#REF!)</f>
        <v>#REF!</v>
      </c>
      <c r="AB62" s="15" t="e">
        <f>IF('Data Entry'!#REF!=-99,"",'Data Entry'!#REF!)</f>
        <v>#REF!</v>
      </c>
      <c r="AC62" s="15" t="e">
        <f>'Data Entry'!#REF!</f>
        <v>#REF!</v>
      </c>
    </row>
    <row r="63" spans="2:29" ht="13.8" customHeight="1" x14ac:dyDescent="0.25">
      <c r="B63" s="10" t="e">
        <f>'Data Entry'!#REF!</f>
        <v>#REF!</v>
      </c>
      <c r="C63" s="10" t="e">
        <f>'Data Entry'!#REF!</f>
        <v>#REF!</v>
      </c>
      <c r="D63" s="10" t="e">
        <f>'Data Entry'!#REF!</f>
        <v>#REF!</v>
      </c>
      <c r="E63" s="10" t="e">
        <f>'Data Entry'!#REF!</f>
        <v>#REF!</v>
      </c>
      <c r="F63" s="10" t="e">
        <f>'Data Entry'!#REF!</f>
        <v>#REF!</v>
      </c>
      <c r="G63" s="10" t="e">
        <f>'Data Entry'!#REF!</f>
        <v>#REF!</v>
      </c>
      <c r="H63" s="10" t="e">
        <f>'Data Entry'!#REF!</f>
        <v>#REF!</v>
      </c>
      <c r="I63" s="10" t="e">
        <f>'Data Entry'!#REF!</f>
        <v>#REF!</v>
      </c>
      <c r="J63" s="10" t="e">
        <f>'Data Entry'!#REF!</f>
        <v>#REF!</v>
      </c>
      <c r="K63" s="10" t="e">
        <f>'Data Entry'!#REF!</f>
        <v>#REF!</v>
      </c>
      <c r="L63" t="e">
        <f>'Data Entry'!#REF!</f>
        <v>#REF!</v>
      </c>
      <c r="M63" t="e">
        <f>'Data Entry'!#REF!</f>
        <v>#REF!</v>
      </c>
      <c r="N63" s="13" t="e">
        <f>'Data Entry'!#REF!</f>
        <v>#REF!</v>
      </c>
      <c r="O63" s="15" t="e">
        <f>'Data Entry'!#REF!</f>
        <v>#REF!</v>
      </c>
      <c r="P63" s="15" t="e">
        <f>'Data Entry'!#REF!</f>
        <v>#REF!</v>
      </c>
      <c r="Q63" s="15" t="e">
        <f>'Data Entry'!#REF!</f>
        <v>#REF!</v>
      </c>
      <c r="R63" s="15" t="e">
        <f>'Data Entry'!#REF!</f>
        <v>#REF!</v>
      </c>
      <c r="S63" s="15" t="e">
        <f>'Data Entry'!#REF!</f>
        <v>#REF!</v>
      </c>
      <c r="T63" s="15" t="e">
        <f>IF('Data Entry'!#REF!=-1,"",'Data Entry'!#REF!)</f>
        <v>#REF!</v>
      </c>
      <c r="U63" s="15" t="e">
        <f>IF('Data Entry'!#REF!=-1,"",'Data Entry'!#REF!)</f>
        <v>#REF!</v>
      </c>
      <c r="V63" s="15" t="e">
        <f>IF('Data Entry'!#REF!=-99,"",'Data Entry'!#REF!)</f>
        <v>#REF!</v>
      </c>
      <c r="W63" s="15" t="e">
        <f>IF('Data Entry'!#REF!=-99,"",'Data Entry'!#REF!)</f>
        <v>#REF!</v>
      </c>
      <c r="X63" s="15" t="e">
        <f>'Data Entry'!#REF!</f>
        <v>#REF!</v>
      </c>
      <c r="Y63" s="15" t="e">
        <f>'Data Entry'!#REF!</f>
        <v>#REF!</v>
      </c>
      <c r="Z63" s="15" t="e">
        <f>'Data Entry'!#REF!</f>
        <v>#REF!</v>
      </c>
      <c r="AA63" s="15" t="e">
        <f>IF('Data Entry'!#REF!=-99,"",'Data Entry'!#REF!)</f>
        <v>#REF!</v>
      </c>
      <c r="AB63" s="15" t="e">
        <f>IF('Data Entry'!#REF!=-99,"",'Data Entry'!#REF!)</f>
        <v>#REF!</v>
      </c>
      <c r="AC63" s="15" t="e">
        <f>'Data Entry'!#REF!</f>
        <v>#REF!</v>
      </c>
    </row>
    <row r="64" spans="2:29" ht="13.8" customHeight="1" x14ac:dyDescent="0.25">
      <c r="B64" s="10" t="e">
        <f>'Data Entry'!#REF!</f>
        <v>#REF!</v>
      </c>
      <c r="C64" s="10" t="e">
        <f>'Data Entry'!#REF!</f>
        <v>#REF!</v>
      </c>
      <c r="D64" s="10" t="e">
        <f>'Data Entry'!#REF!</f>
        <v>#REF!</v>
      </c>
      <c r="E64" s="10" t="e">
        <f>'Data Entry'!#REF!</f>
        <v>#REF!</v>
      </c>
      <c r="F64" s="10" t="e">
        <f>'Data Entry'!#REF!</f>
        <v>#REF!</v>
      </c>
      <c r="G64" s="10" t="e">
        <f>'Data Entry'!#REF!</f>
        <v>#REF!</v>
      </c>
      <c r="H64" s="10" t="e">
        <f>'Data Entry'!#REF!</f>
        <v>#REF!</v>
      </c>
      <c r="I64" s="10" t="e">
        <f>'Data Entry'!#REF!</f>
        <v>#REF!</v>
      </c>
      <c r="J64" s="10" t="e">
        <f>'Data Entry'!#REF!</f>
        <v>#REF!</v>
      </c>
      <c r="K64" s="10" t="e">
        <f>'Data Entry'!#REF!</f>
        <v>#REF!</v>
      </c>
      <c r="L64" t="e">
        <f>'Data Entry'!#REF!</f>
        <v>#REF!</v>
      </c>
      <c r="M64" t="e">
        <f>'Data Entry'!#REF!</f>
        <v>#REF!</v>
      </c>
      <c r="N64" s="13" t="e">
        <f>'Data Entry'!#REF!</f>
        <v>#REF!</v>
      </c>
      <c r="O64" s="15" t="e">
        <f>'Data Entry'!#REF!</f>
        <v>#REF!</v>
      </c>
      <c r="P64" s="15" t="e">
        <f>'Data Entry'!#REF!</f>
        <v>#REF!</v>
      </c>
      <c r="Q64" s="15" t="e">
        <f>'Data Entry'!#REF!</f>
        <v>#REF!</v>
      </c>
      <c r="R64" s="15" t="e">
        <f>'Data Entry'!#REF!</f>
        <v>#REF!</v>
      </c>
      <c r="S64" s="15" t="e">
        <f>'Data Entry'!#REF!</f>
        <v>#REF!</v>
      </c>
      <c r="T64" s="15" t="e">
        <f>IF('Data Entry'!#REF!=-1,"",'Data Entry'!#REF!)</f>
        <v>#REF!</v>
      </c>
      <c r="U64" s="15" t="e">
        <f>IF('Data Entry'!#REF!=-1,"",'Data Entry'!#REF!)</f>
        <v>#REF!</v>
      </c>
      <c r="V64" s="15" t="e">
        <f>IF('Data Entry'!#REF!=-99,"",'Data Entry'!#REF!)</f>
        <v>#REF!</v>
      </c>
      <c r="W64" s="15" t="e">
        <f>IF('Data Entry'!#REF!=-99,"",'Data Entry'!#REF!)</f>
        <v>#REF!</v>
      </c>
      <c r="X64" s="15" t="e">
        <f>'Data Entry'!#REF!</f>
        <v>#REF!</v>
      </c>
      <c r="Y64" s="15" t="e">
        <f>'Data Entry'!#REF!</f>
        <v>#REF!</v>
      </c>
      <c r="Z64" s="15" t="e">
        <f>'Data Entry'!#REF!</f>
        <v>#REF!</v>
      </c>
      <c r="AA64" s="15" t="e">
        <f>IF('Data Entry'!#REF!=-99,"",'Data Entry'!#REF!)</f>
        <v>#REF!</v>
      </c>
      <c r="AB64" s="15" t="e">
        <f>IF('Data Entry'!#REF!=-99,"",'Data Entry'!#REF!)</f>
        <v>#REF!</v>
      </c>
      <c r="AC64" s="15" t="e">
        <f>'Data Entry'!#REF!</f>
        <v>#REF!</v>
      </c>
    </row>
    <row r="65" spans="2:29" ht="13.8" customHeight="1" x14ac:dyDescent="0.25">
      <c r="B65" s="10" t="e">
        <f>'Data Entry'!#REF!</f>
        <v>#REF!</v>
      </c>
      <c r="C65" s="10" t="e">
        <f>'Data Entry'!#REF!</f>
        <v>#REF!</v>
      </c>
      <c r="D65" s="10" t="e">
        <f>'Data Entry'!#REF!</f>
        <v>#REF!</v>
      </c>
      <c r="E65" s="10" t="e">
        <f>'Data Entry'!#REF!</f>
        <v>#REF!</v>
      </c>
      <c r="F65" s="10" t="e">
        <f>'Data Entry'!#REF!</f>
        <v>#REF!</v>
      </c>
      <c r="G65" s="10" t="e">
        <f>'Data Entry'!#REF!</f>
        <v>#REF!</v>
      </c>
      <c r="H65" s="10" t="e">
        <f>'Data Entry'!#REF!</f>
        <v>#REF!</v>
      </c>
      <c r="I65" s="10" t="e">
        <f>'Data Entry'!#REF!</f>
        <v>#REF!</v>
      </c>
      <c r="J65" s="10" t="e">
        <f>'Data Entry'!#REF!</f>
        <v>#REF!</v>
      </c>
      <c r="K65" s="10" t="e">
        <f>'Data Entry'!#REF!</f>
        <v>#REF!</v>
      </c>
      <c r="L65" t="e">
        <f>'Data Entry'!#REF!</f>
        <v>#REF!</v>
      </c>
      <c r="M65" t="e">
        <f>'Data Entry'!#REF!</f>
        <v>#REF!</v>
      </c>
      <c r="N65" s="13" t="e">
        <f>'Data Entry'!#REF!</f>
        <v>#REF!</v>
      </c>
      <c r="O65" s="15" t="e">
        <f>'Data Entry'!#REF!</f>
        <v>#REF!</v>
      </c>
      <c r="P65" s="15" t="e">
        <f>'Data Entry'!#REF!</f>
        <v>#REF!</v>
      </c>
      <c r="Q65" s="15" t="e">
        <f>'Data Entry'!#REF!</f>
        <v>#REF!</v>
      </c>
      <c r="R65" s="15" t="e">
        <f>'Data Entry'!#REF!</f>
        <v>#REF!</v>
      </c>
      <c r="S65" s="15" t="e">
        <f>'Data Entry'!#REF!</f>
        <v>#REF!</v>
      </c>
      <c r="T65" s="15" t="e">
        <f>IF('Data Entry'!#REF!=-1,"",'Data Entry'!#REF!)</f>
        <v>#REF!</v>
      </c>
      <c r="U65" s="15" t="e">
        <f>IF('Data Entry'!#REF!=-1,"",'Data Entry'!#REF!)</f>
        <v>#REF!</v>
      </c>
      <c r="V65" s="15" t="e">
        <f>IF('Data Entry'!#REF!=-99,"",'Data Entry'!#REF!)</f>
        <v>#REF!</v>
      </c>
      <c r="W65" s="15" t="e">
        <f>IF('Data Entry'!#REF!=-99,"",'Data Entry'!#REF!)</f>
        <v>#REF!</v>
      </c>
      <c r="X65" s="15" t="e">
        <f>'Data Entry'!#REF!</f>
        <v>#REF!</v>
      </c>
      <c r="Y65" s="15" t="e">
        <f>'Data Entry'!#REF!</f>
        <v>#REF!</v>
      </c>
      <c r="Z65" s="15" t="e">
        <f>'Data Entry'!#REF!</f>
        <v>#REF!</v>
      </c>
      <c r="AA65" s="15" t="e">
        <f>IF('Data Entry'!#REF!=-99,"",'Data Entry'!#REF!)</f>
        <v>#REF!</v>
      </c>
      <c r="AB65" s="15" t="e">
        <f>IF('Data Entry'!#REF!=-99,"",'Data Entry'!#REF!)</f>
        <v>#REF!</v>
      </c>
      <c r="AC65" s="15" t="e">
        <f>'Data Entry'!#REF!</f>
        <v>#REF!</v>
      </c>
    </row>
    <row r="66" spans="2:29" ht="13.8" customHeight="1" x14ac:dyDescent="0.25">
      <c r="B66" s="10" t="e">
        <f>'Data Entry'!#REF!</f>
        <v>#REF!</v>
      </c>
      <c r="C66" s="10" t="e">
        <f>'Data Entry'!#REF!</f>
        <v>#REF!</v>
      </c>
      <c r="D66" s="10" t="e">
        <f>'Data Entry'!#REF!</f>
        <v>#REF!</v>
      </c>
      <c r="E66" s="10" t="e">
        <f>'Data Entry'!#REF!</f>
        <v>#REF!</v>
      </c>
      <c r="F66" s="10" t="e">
        <f>'Data Entry'!#REF!</f>
        <v>#REF!</v>
      </c>
      <c r="G66" s="10" t="e">
        <f>'Data Entry'!#REF!</f>
        <v>#REF!</v>
      </c>
      <c r="H66" s="10" t="e">
        <f>'Data Entry'!#REF!</f>
        <v>#REF!</v>
      </c>
      <c r="I66" s="10" t="e">
        <f>'Data Entry'!#REF!</f>
        <v>#REF!</v>
      </c>
      <c r="J66" s="10" t="e">
        <f>'Data Entry'!#REF!</f>
        <v>#REF!</v>
      </c>
      <c r="K66" s="10" t="e">
        <f>'Data Entry'!#REF!</f>
        <v>#REF!</v>
      </c>
      <c r="L66" t="e">
        <f>'Data Entry'!#REF!</f>
        <v>#REF!</v>
      </c>
      <c r="M66" t="e">
        <f>'Data Entry'!#REF!</f>
        <v>#REF!</v>
      </c>
      <c r="N66" s="13" t="e">
        <f>'Data Entry'!#REF!</f>
        <v>#REF!</v>
      </c>
      <c r="O66" s="15" t="e">
        <f>'Data Entry'!#REF!</f>
        <v>#REF!</v>
      </c>
      <c r="P66" s="15" t="e">
        <f>'Data Entry'!#REF!</f>
        <v>#REF!</v>
      </c>
      <c r="Q66" s="15" t="e">
        <f>'Data Entry'!#REF!</f>
        <v>#REF!</v>
      </c>
      <c r="R66" s="15" t="e">
        <f>'Data Entry'!#REF!</f>
        <v>#REF!</v>
      </c>
      <c r="S66" s="15" t="e">
        <f>'Data Entry'!#REF!</f>
        <v>#REF!</v>
      </c>
      <c r="T66" s="15" t="e">
        <f>IF('Data Entry'!#REF!=-1,"",'Data Entry'!#REF!)</f>
        <v>#REF!</v>
      </c>
      <c r="U66" s="15" t="e">
        <f>IF('Data Entry'!#REF!=-1,"",'Data Entry'!#REF!)</f>
        <v>#REF!</v>
      </c>
      <c r="V66" s="15" t="e">
        <f>IF('Data Entry'!#REF!=-99,"",'Data Entry'!#REF!)</f>
        <v>#REF!</v>
      </c>
      <c r="W66" s="15" t="e">
        <f>IF('Data Entry'!#REF!=-99,"",'Data Entry'!#REF!)</f>
        <v>#REF!</v>
      </c>
      <c r="X66" s="15" t="e">
        <f>'Data Entry'!#REF!</f>
        <v>#REF!</v>
      </c>
      <c r="Y66" s="15" t="e">
        <f>'Data Entry'!#REF!</f>
        <v>#REF!</v>
      </c>
      <c r="Z66" s="15" t="e">
        <f>'Data Entry'!#REF!</f>
        <v>#REF!</v>
      </c>
      <c r="AA66" s="15" t="e">
        <f>IF('Data Entry'!#REF!=-99,"",'Data Entry'!#REF!)</f>
        <v>#REF!</v>
      </c>
      <c r="AB66" s="15" t="e">
        <f>IF('Data Entry'!#REF!=-99,"",'Data Entry'!#REF!)</f>
        <v>#REF!</v>
      </c>
      <c r="AC66" s="15" t="e">
        <f>'Data Entry'!#REF!</f>
        <v>#REF!</v>
      </c>
    </row>
    <row r="67" spans="2:29" ht="13.8" customHeight="1" x14ac:dyDescent="0.25">
      <c r="B67" s="10" t="e">
        <f>'Data Entry'!#REF!</f>
        <v>#REF!</v>
      </c>
      <c r="C67" s="10" t="e">
        <f>'Data Entry'!#REF!</f>
        <v>#REF!</v>
      </c>
      <c r="D67" s="10" t="e">
        <f>'Data Entry'!#REF!</f>
        <v>#REF!</v>
      </c>
      <c r="E67" s="10" t="e">
        <f>'Data Entry'!#REF!</f>
        <v>#REF!</v>
      </c>
      <c r="F67" s="10" t="e">
        <f>'Data Entry'!#REF!</f>
        <v>#REF!</v>
      </c>
      <c r="G67" s="10" t="e">
        <f>'Data Entry'!#REF!</f>
        <v>#REF!</v>
      </c>
      <c r="H67" s="10" t="e">
        <f>'Data Entry'!#REF!</f>
        <v>#REF!</v>
      </c>
      <c r="I67" s="10" t="e">
        <f>'Data Entry'!#REF!</f>
        <v>#REF!</v>
      </c>
      <c r="J67" s="10" t="e">
        <f>'Data Entry'!#REF!</f>
        <v>#REF!</v>
      </c>
      <c r="K67" s="10" t="e">
        <f>'Data Entry'!#REF!</f>
        <v>#REF!</v>
      </c>
      <c r="L67" t="e">
        <f>'Data Entry'!#REF!</f>
        <v>#REF!</v>
      </c>
      <c r="M67" t="e">
        <f>'Data Entry'!#REF!</f>
        <v>#REF!</v>
      </c>
      <c r="N67" s="13" t="e">
        <f>'Data Entry'!#REF!</f>
        <v>#REF!</v>
      </c>
      <c r="O67" s="15" t="e">
        <f>'Data Entry'!#REF!</f>
        <v>#REF!</v>
      </c>
      <c r="P67" s="15" t="e">
        <f>'Data Entry'!#REF!</f>
        <v>#REF!</v>
      </c>
      <c r="Q67" s="15" t="e">
        <f>'Data Entry'!#REF!</f>
        <v>#REF!</v>
      </c>
      <c r="R67" s="15" t="e">
        <f>'Data Entry'!#REF!</f>
        <v>#REF!</v>
      </c>
      <c r="S67" s="15" t="e">
        <f>'Data Entry'!#REF!</f>
        <v>#REF!</v>
      </c>
      <c r="T67" s="15" t="e">
        <f>IF('Data Entry'!#REF!=-1,"",'Data Entry'!#REF!)</f>
        <v>#REF!</v>
      </c>
      <c r="U67" s="15" t="e">
        <f>IF('Data Entry'!#REF!=-1,"",'Data Entry'!#REF!)</f>
        <v>#REF!</v>
      </c>
      <c r="V67" s="15" t="e">
        <f>IF('Data Entry'!#REF!=-99,"",'Data Entry'!#REF!)</f>
        <v>#REF!</v>
      </c>
      <c r="W67" s="15" t="e">
        <f>IF('Data Entry'!#REF!=-99,"",'Data Entry'!#REF!)</f>
        <v>#REF!</v>
      </c>
      <c r="X67" s="15" t="e">
        <f>'Data Entry'!#REF!</f>
        <v>#REF!</v>
      </c>
      <c r="Y67" s="15" t="e">
        <f>'Data Entry'!#REF!</f>
        <v>#REF!</v>
      </c>
      <c r="Z67" s="15" t="e">
        <f>'Data Entry'!#REF!</f>
        <v>#REF!</v>
      </c>
      <c r="AA67" s="15" t="e">
        <f>IF('Data Entry'!#REF!=-99,"",'Data Entry'!#REF!)</f>
        <v>#REF!</v>
      </c>
      <c r="AB67" s="15" t="e">
        <f>IF('Data Entry'!#REF!=-99,"",'Data Entry'!#REF!)</f>
        <v>#REF!</v>
      </c>
      <c r="AC67" s="15" t="e">
        <f>'Data Entry'!#REF!</f>
        <v>#REF!</v>
      </c>
    </row>
    <row r="68" spans="2:29" ht="13.8" customHeight="1" x14ac:dyDescent="0.25">
      <c r="B68" s="10" t="e">
        <f>'Data Entry'!#REF!</f>
        <v>#REF!</v>
      </c>
      <c r="C68" s="10" t="e">
        <f>'Data Entry'!#REF!</f>
        <v>#REF!</v>
      </c>
      <c r="D68" s="10" t="e">
        <f>'Data Entry'!#REF!</f>
        <v>#REF!</v>
      </c>
      <c r="E68" s="10" t="e">
        <f>'Data Entry'!#REF!</f>
        <v>#REF!</v>
      </c>
      <c r="F68" s="10" t="e">
        <f>'Data Entry'!#REF!</f>
        <v>#REF!</v>
      </c>
      <c r="G68" s="10" t="e">
        <f>'Data Entry'!#REF!</f>
        <v>#REF!</v>
      </c>
      <c r="H68" s="10" t="e">
        <f>'Data Entry'!#REF!</f>
        <v>#REF!</v>
      </c>
      <c r="I68" s="10" t="e">
        <f>'Data Entry'!#REF!</f>
        <v>#REF!</v>
      </c>
      <c r="J68" s="10" t="e">
        <f>'Data Entry'!#REF!</f>
        <v>#REF!</v>
      </c>
      <c r="K68" s="10" t="e">
        <f>'Data Entry'!#REF!</f>
        <v>#REF!</v>
      </c>
      <c r="L68" t="e">
        <f>'Data Entry'!#REF!</f>
        <v>#REF!</v>
      </c>
      <c r="M68" t="e">
        <f>'Data Entry'!#REF!</f>
        <v>#REF!</v>
      </c>
      <c r="N68" s="13" t="e">
        <f>'Data Entry'!#REF!</f>
        <v>#REF!</v>
      </c>
      <c r="O68" s="15" t="e">
        <f>'Data Entry'!#REF!</f>
        <v>#REF!</v>
      </c>
      <c r="P68" s="15" t="e">
        <f>'Data Entry'!#REF!</f>
        <v>#REF!</v>
      </c>
      <c r="Q68" s="15" t="e">
        <f>'Data Entry'!#REF!</f>
        <v>#REF!</v>
      </c>
      <c r="R68" s="15" t="e">
        <f>'Data Entry'!#REF!</f>
        <v>#REF!</v>
      </c>
      <c r="S68" s="15" t="e">
        <f>'Data Entry'!#REF!</f>
        <v>#REF!</v>
      </c>
      <c r="T68" s="15" t="e">
        <f>IF('Data Entry'!#REF!=-1,"",'Data Entry'!#REF!)</f>
        <v>#REF!</v>
      </c>
      <c r="U68" s="15" t="e">
        <f>IF('Data Entry'!#REF!=-1,"",'Data Entry'!#REF!)</f>
        <v>#REF!</v>
      </c>
      <c r="V68" s="15" t="e">
        <f>IF('Data Entry'!#REF!=-99,"",'Data Entry'!#REF!)</f>
        <v>#REF!</v>
      </c>
      <c r="W68" s="15" t="e">
        <f>IF('Data Entry'!#REF!=-99,"",'Data Entry'!#REF!)</f>
        <v>#REF!</v>
      </c>
      <c r="X68" s="15" t="e">
        <f>'Data Entry'!#REF!</f>
        <v>#REF!</v>
      </c>
      <c r="Y68" s="15" t="e">
        <f>'Data Entry'!#REF!</f>
        <v>#REF!</v>
      </c>
      <c r="Z68" s="15" t="e">
        <f>'Data Entry'!#REF!</f>
        <v>#REF!</v>
      </c>
      <c r="AA68" s="15" t="e">
        <f>IF('Data Entry'!#REF!=-99,"",'Data Entry'!#REF!)</f>
        <v>#REF!</v>
      </c>
      <c r="AB68" s="15" t="e">
        <f>IF('Data Entry'!#REF!=-99,"",'Data Entry'!#REF!)</f>
        <v>#REF!</v>
      </c>
      <c r="AC68" s="15" t="e">
        <f>'Data Entry'!#REF!</f>
        <v>#REF!</v>
      </c>
    </row>
    <row r="69" spans="2:29" ht="13.8" customHeight="1" x14ac:dyDescent="0.25">
      <c r="B69" s="10" t="e">
        <f>'Data Entry'!#REF!</f>
        <v>#REF!</v>
      </c>
      <c r="C69" s="10" t="e">
        <f>'Data Entry'!#REF!</f>
        <v>#REF!</v>
      </c>
      <c r="D69" s="10" t="e">
        <f>'Data Entry'!#REF!</f>
        <v>#REF!</v>
      </c>
      <c r="E69" s="10" t="e">
        <f>'Data Entry'!#REF!</f>
        <v>#REF!</v>
      </c>
      <c r="F69" s="10" t="e">
        <f>'Data Entry'!#REF!</f>
        <v>#REF!</v>
      </c>
      <c r="G69" s="10" t="e">
        <f>'Data Entry'!#REF!</f>
        <v>#REF!</v>
      </c>
      <c r="H69" s="10" t="e">
        <f>'Data Entry'!#REF!</f>
        <v>#REF!</v>
      </c>
      <c r="I69" s="10" t="e">
        <f>'Data Entry'!#REF!</f>
        <v>#REF!</v>
      </c>
      <c r="J69" s="10" t="e">
        <f>'Data Entry'!#REF!</f>
        <v>#REF!</v>
      </c>
      <c r="K69" s="10" t="e">
        <f>'Data Entry'!#REF!</f>
        <v>#REF!</v>
      </c>
      <c r="L69" t="e">
        <f>'Data Entry'!#REF!</f>
        <v>#REF!</v>
      </c>
      <c r="M69" t="e">
        <f>'Data Entry'!#REF!</f>
        <v>#REF!</v>
      </c>
      <c r="N69" s="13" t="e">
        <f>'Data Entry'!#REF!</f>
        <v>#REF!</v>
      </c>
      <c r="O69" s="15" t="e">
        <f>'Data Entry'!#REF!</f>
        <v>#REF!</v>
      </c>
      <c r="P69" s="15" t="e">
        <f>'Data Entry'!#REF!</f>
        <v>#REF!</v>
      </c>
      <c r="Q69" s="15" t="e">
        <f>'Data Entry'!#REF!</f>
        <v>#REF!</v>
      </c>
      <c r="R69" s="15" t="e">
        <f>'Data Entry'!#REF!</f>
        <v>#REF!</v>
      </c>
      <c r="S69" s="15" t="e">
        <f>'Data Entry'!#REF!</f>
        <v>#REF!</v>
      </c>
      <c r="T69" s="15" t="e">
        <f>IF('Data Entry'!#REF!=-1,"",'Data Entry'!#REF!)</f>
        <v>#REF!</v>
      </c>
      <c r="U69" s="15" t="e">
        <f>IF('Data Entry'!#REF!=-1,"",'Data Entry'!#REF!)</f>
        <v>#REF!</v>
      </c>
      <c r="V69" s="15" t="e">
        <f>IF('Data Entry'!#REF!=-99,"",'Data Entry'!#REF!)</f>
        <v>#REF!</v>
      </c>
      <c r="W69" s="15" t="e">
        <f>IF('Data Entry'!#REF!=-99,"",'Data Entry'!#REF!)</f>
        <v>#REF!</v>
      </c>
      <c r="X69" s="15" t="e">
        <f>'Data Entry'!#REF!</f>
        <v>#REF!</v>
      </c>
      <c r="Y69" s="15" t="e">
        <f>'Data Entry'!#REF!</f>
        <v>#REF!</v>
      </c>
      <c r="Z69" s="15" t="e">
        <f>'Data Entry'!#REF!</f>
        <v>#REF!</v>
      </c>
      <c r="AA69" s="15" t="e">
        <f>IF('Data Entry'!#REF!=-99,"",'Data Entry'!#REF!)</f>
        <v>#REF!</v>
      </c>
      <c r="AB69" s="15" t="e">
        <f>IF('Data Entry'!#REF!=-99,"",'Data Entry'!#REF!)</f>
        <v>#REF!</v>
      </c>
      <c r="AC69" s="15" t="e">
        <f>'Data Entry'!#REF!</f>
        <v>#REF!</v>
      </c>
    </row>
    <row r="70" spans="2:29" ht="13.8" customHeight="1" x14ac:dyDescent="0.25">
      <c r="B70" s="10" t="e">
        <f>'Data Entry'!#REF!</f>
        <v>#REF!</v>
      </c>
      <c r="C70" s="10" t="e">
        <f>'Data Entry'!#REF!</f>
        <v>#REF!</v>
      </c>
      <c r="D70" s="10" t="e">
        <f>'Data Entry'!#REF!</f>
        <v>#REF!</v>
      </c>
      <c r="E70" s="10" t="e">
        <f>'Data Entry'!#REF!</f>
        <v>#REF!</v>
      </c>
      <c r="F70" s="10" t="e">
        <f>'Data Entry'!#REF!</f>
        <v>#REF!</v>
      </c>
      <c r="G70" s="10" t="e">
        <f>'Data Entry'!#REF!</f>
        <v>#REF!</v>
      </c>
      <c r="H70" s="10" t="e">
        <f>'Data Entry'!#REF!</f>
        <v>#REF!</v>
      </c>
      <c r="I70" s="10" t="e">
        <f>'Data Entry'!#REF!</f>
        <v>#REF!</v>
      </c>
      <c r="J70" s="10" t="e">
        <f>'Data Entry'!#REF!</f>
        <v>#REF!</v>
      </c>
      <c r="K70" s="10" t="e">
        <f>'Data Entry'!#REF!</f>
        <v>#REF!</v>
      </c>
      <c r="L70" t="e">
        <f>'Data Entry'!#REF!</f>
        <v>#REF!</v>
      </c>
      <c r="M70" t="e">
        <f>'Data Entry'!#REF!</f>
        <v>#REF!</v>
      </c>
      <c r="N70" s="13" t="e">
        <f>'Data Entry'!#REF!</f>
        <v>#REF!</v>
      </c>
      <c r="O70" s="15" t="e">
        <f>'Data Entry'!#REF!</f>
        <v>#REF!</v>
      </c>
      <c r="P70" s="15" t="e">
        <f>'Data Entry'!#REF!</f>
        <v>#REF!</v>
      </c>
      <c r="Q70" s="15" t="e">
        <f>'Data Entry'!#REF!</f>
        <v>#REF!</v>
      </c>
      <c r="R70" s="15" t="e">
        <f>'Data Entry'!#REF!</f>
        <v>#REF!</v>
      </c>
      <c r="S70" s="15" t="e">
        <f>'Data Entry'!#REF!</f>
        <v>#REF!</v>
      </c>
      <c r="T70" s="15" t="e">
        <f>IF('Data Entry'!#REF!=-1,"",'Data Entry'!#REF!)</f>
        <v>#REF!</v>
      </c>
      <c r="U70" s="15" t="e">
        <f>IF('Data Entry'!#REF!=-1,"",'Data Entry'!#REF!)</f>
        <v>#REF!</v>
      </c>
      <c r="V70" s="15" t="e">
        <f>IF('Data Entry'!#REF!=-99,"",'Data Entry'!#REF!)</f>
        <v>#REF!</v>
      </c>
      <c r="W70" s="15" t="e">
        <f>IF('Data Entry'!#REF!=-99,"",'Data Entry'!#REF!)</f>
        <v>#REF!</v>
      </c>
      <c r="X70" s="15" t="e">
        <f>'Data Entry'!#REF!</f>
        <v>#REF!</v>
      </c>
      <c r="Y70" s="15" t="e">
        <f>'Data Entry'!#REF!</f>
        <v>#REF!</v>
      </c>
      <c r="Z70" s="15" t="e">
        <f>'Data Entry'!#REF!</f>
        <v>#REF!</v>
      </c>
      <c r="AA70" s="15" t="e">
        <f>IF('Data Entry'!#REF!=-99,"",'Data Entry'!#REF!)</f>
        <v>#REF!</v>
      </c>
      <c r="AB70" s="15" t="e">
        <f>IF('Data Entry'!#REF!=-99,"",'Data Entry'!#REF!)</f>
        <v>#REF!</v>
      </c>
      <c r="AC70" s="15" t="e">
        <f>'Data Entry'!#REF!</f>
        <v>#REF!</v>
      </c>
    </row>
    <row r="71" spans="2:29" ht="13.8" customHeight="1" x14ac:dyDescent="0.25">
      <c r="B71" s="10" t="e">
        <f>'Data Entry'!#REF!</f>
        <v>#REF!</v>
      </c>
      <c r="C71" s="10" t="e">
        <f>'Data Entry'!#REF!</f>
        <v>#REF!</v>
      </c>
      <c r="D71" s="10" t="e">
        <f>'Data Entry'!#REF!</f>
        <v>#REF!</v>
      </c>
      <c r="E71" s="10" t="e">
        <f>'Data Entry'!#REF!</f>
        <v>#REF!</v>
      </c>
      <c r="F71" s="10" t="e">
        <f>'Data Entry'!#REF!</f>
        <v>#REF!</v>
      </c>
      <c r="G71" s="10" t="e">
        <f>'Data Entry'!#REF!</f>
        <v>#REF!</v>
      </c>
      <c r="H71" s="10" t="e">
        <f>'Data Entry'!#REF!</f>
        <v>#REF!</v>
      </c>
      <c r="I71" s="10" t="e">
        <f>'Data Entry'!#REF!</f>
        <v>#REF!</v>
      </c>
      <c r="J71" s="10" t="e">
        <f>'Data Entry'!#REF!</f>
        <v>#REF!</v>
      </c>
      <c r="K71" s="10" t="e">
        <f>'Data Entry'!#REF!</f>
        <v>#REF!</v>
      </c>
      <c r="L71" t="e">
        <f>'Data Entry'!#REF!</f>
        <v>#REF!</v>
      </c>
      <c r="M71" t="e">
        <f>'Data Entry'!#REF!</f>
        <v>#REF!</v>
      </c>
      <c r="N71" s="13" t="e">
        <f>'Data Entry'!#REF!</f>
        <v>#REF!</v>
      </c>
      <c r="O71" s="15" t="e">
        <f>'Data Entry'!#REF!</f>
        <v>#REF!</v>
      </c>
      <c r="P71" s="15" t="e">
        <f>'Data Entry'!#REF!</f>
        <v>#REF!</v>
      </c>
      <c r="Q71" s="15" t="e">
        <f>'Data Entry'!#REF!</f>
        <v>#REF!</v>
      </c>
      <c r="R71" s="15" t="e">
        <f>'Data Entry'!#REF!</f>
        <v>#REF!</v>
      </c>
      <c r="S71" s="15" t="e">
        <f>'Data Entry'!#REF!</f>
        <v>#REF!</v>
      </c>
      <c r="T71" s="15" t="e">
        <f>IF('Data Entry'!#REF!=-1,"",'Data Entry'!#REF!)</f>
        <v>#REF!</v>
      </c>
      <c r="U71" s="15" t="e">
        <f>IF('Data Entry'!#REF!=-1,"",'Data Entry'!#REF!)</f>
        <v>#REF!</v>
      </c>
      <c r="V71" s="15" t="e">
        <f>IF('Data Entry'!#REF!=-99,"",'Data Entry'!#REF!)</f>
        <v>#REF!</v>
      </c>
      <c r="W71" s="15" t="e">
        <f>IF('Data Entry'!#REF!=-99,"",'Data Entry'!#REF!)</f>
        <v>#REF!</v>
      </c>
      <c r="X71" s="15" t="e">
        <f>'Data Entry'!#REF!</f>
        <v>#REF!</v>
      </c>
      <c r="Y71" s="15" t="e">
        <f>'Data Entry'!#REF!</f>
        <v>#REF!</v>
      </c>
      <c r="Z71" s="15" t="e">
        <f>'Data Entry'!#REF!</f>
        <v>#REF!</v>
      </c>
      <c r="AA71" s="15" t="e">
        <f>IF('Data Entry'!#REF!=-99,"",'Data Entry'!#REF!)</f>
        <v>#REF!</v>
      </c>
      <c r="AB71" s="15" t="e">
        <f>IF('Data Entry'!#REF!=-99,"",'Data Entry'!#REF!)</f>
        <v>#REF!</v>
      </c>
      <c r="AC71" s="15" t="e">
        <f>'Data Entry'!#REF!</f>
        <v>#REF!</v>
      </c>
    </row>
    <row r="72" spans="2:29" ht="13.8" customHeight="1" x14ac:dyDescent="0.25">
      <c r="B72" s="10" t="e">
        <f>'Data Entry'!#REF!</f>
        <v>#REF!</v>
      </c>
      <c r="C72" s="10" t="e">
        <f>'Data Entry'!#REF!</f>
        <v>#REF!</v>
      </c>
      <c r="D72" s="10" t="e">
        <f>'Data Entry'!#REF!</f>
        <v>#REF!</v>
      </c>
      <c r="E72" s="10" t="e">
        <f>'Data Entry'!#REF!</f>
        <v>#REF!</v>
      </c>
      <c r="F72" s="10" t="e">
        <f>'Data Entry'!#REF!</f>
        <v>#REF!</v>
      </c>
      <c r="G72" s="10" t="e">
        <f>'Data Entry'!#REF!</f>
        <v>#REF!</v>
      </c>
      <c r="H72" s="10" t="e">
        <f>'Data Entry'!#REF!</f>
        <v>#REF!</v>
      </c>
      <c r="I72" s="10" t="e">
        <f>'Data Entry'!#REF!</f>
        <v>#REF!</v>
      </c>
      <c r="J72" s="10" t="e">
        <f>'Data Entry'!#REF!</f>
        <v>#REF!</v>
      </c>
      <c r="K72" s="10" t="e">
        <f>'Data Entry'!#REF!</f>
        <v>#REF!</v>
      </c>
      <c r="L72" t="e">
        <f>'Data Entry'!#REF!</f>
        <v>#REF!</v>
      </c>
      <c r="M72" t="e">
        <f>'Data Entry'!#REF!</f>
        <v>#REF!</v>
      </c>
      <c r="N72" s="13" t="e">
        <f>'Data Entry'!#REF!</f>
        <v>#REF!</v>
      </c>
      <c r="O72" s="15" t="e">
        <f>'Data Entry'!#REF!</f>
        <v>#REF!</v>
      </c>
      <c r="P72" s="15" t="e">
        <f>'Data Entry'!#REF!</f>
        <v>#REF!</v>
      </c>
      <c r="Q72" s="15" t="e">
        <f>'Data Entry'!#REF!</f>
        <v>#REF!</v>
      </c>
      <c r="R72" s="15" t="e">
        <f>'Data Entry'!#REF!</f>
        <v>#REF!</v>
      </c>
      <c r="S72" s="15" t="e">
        <f>'Data Entry'!#REF!</f>
        <v>#REF!</v>
      </c>
      <c r="T72" s="15" t="e">
        <f>IF('Data Entry'!#REF!=-1,"",'Data Entry'!#REF!)</f>
        <v>#REF!</v>
      </c>
      <c r="U72" s="15" t="e">
        <f>IF('Data Entry'!#REF!=-1,"",'Data Entry'!#REF!)</f>
        <v>#REF!</v>
      </c>
      <c r="V72" s="15" t="e">
        <f>IF('Data Entry'!#REF!=-99,"",'Data Entry'!#REF!)</f>
        <v>#REF!</v>
      </c>
      <c r="W72" s="15" t="e">
        <f>IF('Data Entry'!#REF!=-99,"",'Data Entry'!#REF!)</f>
        <v>#REF!</v>
      </c>
      <c r="X72" s="15" t="e">
        <f>'Data Entry'!#REF!</f>
        <v>#REF!</v>
      </c>
      <c r="Y72" s="15" t="e">
        <f>'Data Entry'!#REF!</f>
        <v>#REF!</v>
      </c>
      <c r="Z72" s="15" t="e">
        <f>'Data Entry'!#REF!</f>
        <v>#REF!</v>
      </c>
      <c r="AA72" s="15" t="e">
        <f>IF('Data Entry'!#REF!=-99,"",'Data Entry'!#REF!)</f>
        <v>#REF!</v>
      </c>
      <c r="AB72" s="15" t="e">
        <f>IF('Data Entry'!#REF!=-99,"",'Data Entry'!#REF!)</f>
        <v>#REF!</v>
      </c>
      <c r="AC72" s="15" t="e">
        <f>'Data Entry'!#REF!</f>
        <v>#REF!</v>
      </c>
    </row>
    <row r="73" spans="2:29" ht="13.8" customHeight="1" x14ac:dyDescent="0.25">
      <c r="B73" s="10" t="e">
        <f>'Data Entry'!#REF!</f>
        <v>#REF!</v>
      </c>
      <c r="C73" s="10" t="e">
        <f>'Data Entry'!#REF!</f>
        <v>#REF!</v>
      </c>
      <c r="D73" s="10" t="e">
        <f>'Data Entry'!#REF!</f>
        <v>#REF!</v>
      </c>
      <c r="E73" s="10" t="e">
        <f>'Data Entry'!#REF!</f>
        <v>#REF!</v>
      </c>
      <c r="F73" s="10" t="e">
        <f>'Data Entry'!#REF!</f>
        <v>#REF!</v>
      </c>
      <c r="G73" s="10" t="e">
        <f>'Data Entry'!#REF!</f>
        <v>#REF!</v>
      </c>
      <c r="H73" s="10" t="e">
        <f>'Data Entry'!#REF!</f>
        <v>#REF!</v>
      </c>
      <c r="I73" s="10" t="e">
        <f>'Data Entry'!#REF!</f>
        <v>#REF!</v>
      </c>
      <c r="J73" s="10" t="e">
        <f>'Data Entry'!#REF!</f>
        <v>#REF!</v>
      </c>
      <c r="K73" s="10" t="e">
        <f>'Data Entry'!#REF!</f>
        <v>#REF!</v>
      </c>
      <c r="L73" t="e">
        <f>'Data Entry'!#REF!</f>
        <v>#REF!</v>
      </c>
      <c r="M73" t="e">
        <f>'Data Entry'!#REF!</f>
        <v>#REF!</v>
      </c>
      <c r="N73" s="13" t="e">
        <f>'Data Entry'!#REF!</f>
        <v>#REF!</v>
      </c>
      <c r="O73" s="15" t="e">
        <f>'Data Entry'!#REF!</f>
        <v>#REF!</v>
      </c>
      <c r="P73" s="15" t="e">
        <f>'Data Entry'!#REF!</f>
        <v>#REF!</v>
      </c>
      <c r="Q73" s="15" t="e">
        <f>'Data Entry'!#REF!</f>
        <v>#REF!</v>
      </c>
      <c r="R73" s="15" t="e">
        <f>'Data Entry'!#REF!</f>
        <v>#REF!</v>
      </c>
      <c r="S73" s="15" t="e">
        <f>'Data Entry'!#REF!</f>
        <v>#REF!</v>
      </c>
      <c r="T73" s="15" t="e">
        <f>IF('Data Entry'!#REF!=-1,"",'Data Entry'!#REF!)</f>
        <v>#REF!</v>
      </c>
      <c r="U73" s="15" t="e">
        <f>IF('Data Entry'!#REF!=-1,"",'Data Entry'!#REF!)</f>
        <v>#REF!</v>
      </c>
      <c r="V73" s="15" t="e">
        <f>IF('Data Entry'!#REF!=-99,"",'Data Entry'!#REF!)</f>
        <v>#REF!</v>
      </c>
      <c r="W73" s="15" t="e">
        <f>IF('Data Entry'!#REF!=-99,"",'Data Entry'!#REF!)</f>
        <v>#REF!</v>
      </c>
      <c r="X73" s="15" t="e">
        <f>'Data Entry'!#REF!</f>
        <v>#REF!</v>
      </c>
      <c r="Y73" s="15" t="e">
        <f>'Data Entry'!#REF!</f>
        <v>#REF!</v>
      </c>
      <c r="Z73" s="15" t="e">
        <f>'Data Entry'!#REF!</f>
        <v>#REF!</v>
      </c>
      <c r="AA73" s="15" t="e">
        <f>IF('Data Entry'!#REF!=-99,"",'Data Entry'!#REF!)</f>
        <v>#REF!</v>
      </c>
      <c r="AB73" s="15" t="e">
        <f>IF('Data Entry'!#REF!=-99,"",'Data Entry'!#REF!)</f>
        <v>#REF!</v>
      </c>
      <c r="AC73" s="15" t="e">
        <f>'Data Entry'!#REF!</f>
        <v>#REF!</v>
      </c>
    </row>
    <row r="74" spans="2:29" ht="13.8" customHeight="1" x14ac:dyDescent="0.25">
      <c r="B74" s="10" t="e">
        <f>'Data Entry'!#REF!</f>
        <v>#REF!</v>
      </c>
      <c r="C74" s="10" t="e">
        <f>'Data Entry'!#REF!</f>
        <v>#REF!</v>
      </c>
      <c r="D74" s="10" t="e">
        <f>'Data Entry'!#REF!</f>
        <v>#REF!</v>
      </c>
      <c r="E74" s="10" t="e">
        <f>'Data Entry'!#REF!</f>
        <v>#REF!</v>
      </c>
      <c r="F74" s="10" t="e">
        <f>'Data Entry'!#REF!</f>
        <v>#REF!</v>
      </c>
      <c r="G74" s="10" t="e">
        <f>'Data Entry'!#REF!</f>
        <v>#REF!</v>
      </c>
      <c r="H74" s="10" t="e">
        <f>'Data Entry'!#REF!</f>
        <v>#REF!</v>
      </c>
      <c r="I74" s="10" t="e">
        <f>'Data Entry'!#REF!</f>
        <v>#REF!</v>
      </c>
      <c r="J74" s="10" t="e">
        <f>'Data Entry'!#REF!</f>
        <v>#REF!</v>
      </c>
      <c r="K74" s="10" t="e">
        <f>'Data Entry'!#REF!</f>
        <v>#REF!</v>
      </c>
      <c r="L74" t="e">
        <f>'Data Entry'!#REF!</f>
        <v>#REF!</v>
      </c>
      <c r="M74" t="e">
        <f>'Data Entry'!#REF!</f>
        <v>#REF!</v>
      </c>
      <c r="N74" s="13" t="e">
        <f>'Data Entry'!#REF!</f>
        <v>#REF!</v>
      </c>
      <c r="O74" s="15" t="e">
        <f>'Data Entry'!#REF!</f>
        <v>#REF!</v>
      </c>
      <c r="P74" s="15" t="e">
        <f>'Data Entry'!#REF!</f>
        <v>#REF!</v>
      </c>
      <c r="Q74" s="15" t="e">
        <f>'Data Entry'!#REF!</f>
        <v>#REF!</v>
      </c>
      <c r="R74" s="15" t="e">
        <f>'Data Entry'!#REF!</f>
        <v>#REF!</v>
      </c>
      <c r="S74" s="15" t="e">
        <f>'Data Entry'!#REF!</f>
        <v>#REF!</v>
      </c>
      <c r="T74" s="15" t="e">
        <f>IF('Data Entry'!#REF!=-1,"",'Data Entry'!#REF!)</f>
        <v>#REF!</v>
      </c>
      <c r="U74" s="15" t="e">
        <f>IF('Data Entry'!#REF!=-1,"",'Data Entry'!#REF!)</f>
        <v>#REF!</v>
      </c>
      <c r="V74" s="15" t="e">
        <f>IF('Data Entry'!#REF!=-99,"",'Data Entry'!#REF!)</f>
        <v>#REF!</v>
      </c>
      <c r="W74" s="15" t="e">
        <f>IF('Data Entry'!#REF!=-99,"",'Data Entry'!#REF!)</f>
        <v>#REF!</v>
      </c>
      <c r="X74" s="15" t="e">
        <f>'Data Entry'!#REF!</f>
        <v>#REF!</v>
      </c>
      <c r="Y74" s="15" t="e">
        <f>'Data Entry'!#REF!</f>
        <v>#REF!</v>
      </c>
      <c r="Z74" s="15" t="e">
        <f>'Data Entry'!#REF!</f>
        <v>#REF!</v>
      </c>
      <c r="AA74" s="15" t="e">
        <f>IF('Data Entry'!#REF!=-99,"",'Data Entry'!#REF!)</f>
        <v>#REF!</v>
      </c>
      <c r="AB74" s="15" t="e">
        <f>IF('Data Entry'!#REF!=-99,"",'Data Entry'!#REF!)</f>
        <v>#REF!</v>
      </c>
      <c r="AC74" s="15" t="e">
        <f>'Data Entry'!#REF!</f>
        <v>#REF!</v>
      </c>
    </row>
    <row r="75" spans="2:29" ht="13.8" customHeight="1" x14ac:dyDescent="0.25">
      <c r="B75" s="10" t="e">
        <f>'Data Entry'!#REF!</f>
        <v>#REF!</v>
      </c>
      <c r="C75" s="10" t="e">
        <f>'Data Entry'!#REF!</f>
        <v>#REF!</v>
      </c>
      <c r="D75" s="10" t="e">
        <f>'Data Entry'!#REF!</f>
        <v>#REF!</v>
      </c>
      <c r="E75" s="10" t="e">
        <f>'Data Entry'!#REF!</f>
        <v>#REF!</v>
      </c>
      <c r="F75" s="10" t="e">
        <f>'Data Entry'!#REF!</f>
        <v>#REF!</v>
      </c>
      <c r="G75" s="10" t="e">
        <f>'Data Entry'!#REF!</f>
        <v>#REF!</v>
      </c>
      <c r="H75" s="10" t="e">
        <f>'Data Entry'!#REF!</f>
        <v>#REF!</v>
      </c>
      <c r="I75" s="10" t="e">
        <f>'Data Entry'!#REF!</f>
        <v>#REF!</v>
      </c>
      <c r="J75" s="10" t="e">
        <f>'Data Entry'!#REF!</f>
        <v>#REF!</v>
      </c>
      <c r="K75" s="10" t="e">
        <f>'Data Entry'!#REF!</f>
        <v>#REF!</v>
      </c>
      <c r="L75" t="e">
        <f>'Data Entry'!#REF!</f>
        <v>#REF!</v>
      </c>
      <c r="M75" t="e">
        <f>'Data Entry'!#REF!</f>
        <v>#REF!</v>
      </c>
      <c r="N75" s="13" t="e">
        <f>'Data Entry'!#REF!</f>
        <v>#REF!</v>
      </c>
      <c r="O75" s="15" t="e">
        <f>'Data Entry'!#REF!</f>
        <v>#REF!</v>
      </c>
      <c r="P75" s="15" t="e">
        <f>'Data Entry'!#REF!</f>
        <v>#REF!</v>
      </c>
      <c r="Q75" s="15" t="e">
        <f>'Data Entry'!#REF!</f>
        <v>#REF!</v>
      </c>
      <c r="R75" s="15" t="e">
        <f>'Data Entry'!#REF!</f>
        <v>#REF!</v>
      </c>
      <c r="S75" s="15" t="e">
        <f>'Data Entry'!#REF!</f>
        <v>#REF!</v>
      </c>
      <c r="T75" s="15" t="e">
        <f>IF('Data Entry'!#REF!=-1,"",'Data Entry'!#REF!)</f>
        <v>#REF!</v>
      </c>
      <c r="U75" s="15" t="e">
        <f>IF('Data Entry'!#REF!=-1,"",'Data Entry'!#REF!)</f>
        <v>#REF!</v>
      </c>
      <c r="V75" s="15" t="e">
        <f>IF('Data Entry'!#REF!=-99,"",'Data Entry'!#REF!)</f>
        <v>#REF!</v>
      </c>
      <c r="W75" s="15" t="e">
        <f>IF('Data Entry'!#REF!=-99,"",'Data Entry'!#REF!)</f>
        <v>#REF!</v>
      </c>
      <c r="X75" s="15" t="e">
        <f>'Data Entry'!#REF!</f>
        <v>#REF!</v>
      </c>
      <c r="Y75" s="15" t="e">
        <f>'Data Entry'!#REF!</f>
        <v>#REF!</v>
      </c>
      <c r="Z75" s="15" t="e">
        <f>'Data Entry'!#REF!</f>
        <v>#REF!</v>
      </c>
      <c r="AA75" s="15" t="e">
        <f>IF('Data Entry'!#REF!=-99,"",'Data Entry'!#REF!)</f>
        <v>#REF!</v>
      </c>
      <c r="AB75" s="15" t="e">
        <f>IF('Data Entry'!#REF!=-99,"",'Data Entry'!#REF!)</f>
        <v>#REF!</v>
      </c>
      <c r="AC75" s="15" t="e">
        <f>'Data Entry'!#REF!</f>
        <v>#REF!</v>
      </c>
    </row>
    <row r="76" spans="2:29" ht="13.8" customHeight="1" x14ac:dyDescent="0.25">
      <c r="B76" s="10" t="e">
        <f>'Data Entry'!#REF!</f>
        <v>#REF!</v>
      </c>
      <c r="C76" s="10" t="e">
        <f>'Data Entry'!#REF!</f>
        <v>#REF!</v>
      </c>
      <c r="D76" s="10" t="e">
        <f>'Data Entry'!#REF!</f>
        <v>#REF!</v>
      </c>
      <c r="E76" s="10" t="e">
        <f>'Data Entry'!#REF!</f>
        <v>#REF!</v>
      </c>
      <c r="F76" s="10" t="e">
        <f>'Data Entry'!#REF!</f>
        <v>#REF!</v>
      </c>
      <c r="G76" s="10" t="e">
        <f>'Data Entry'!#REF!</f>
        <v>#REF!</v>
      </c>
      <c r="H76" s="10" t="e">
        <f>'Data Entry'!#REF!</f>
        <v>#REF!</v>
      </c>
      <c r="I76" s="10" t="e">
        <f>'Data Entry'!#REF!</f>
        <v>#REF!</v>
      </c>
      <c r="J76" s="10" t="e">
        <f>'Data Entry'!#REF!</f>
        <v>#REF!</v>
      </c>
      <c r="K76" s="10" t="e">
        <f>'Data Entry'!#REF!</f>
        <v>#REF!</v>
      </c>
      <c r="L76" t="e">
        <f>'Data Entry'!#REF!</f>
        <v>#REF!</v>
      </c>
      <c r="M76" t="e">
        <f>'Data Entry'!#REF!</f>
        <v>#REF!</v>
      </c>
      <c r="N76" s="13" t="e">
        <f>'Data Entry'!#REF!</f>
        <v>#REF!</v>
      </c>
      <c r="O76" s="15" t="e">
        <f>'Data Entry'!#REF!</f>
        <v>#REF!</v>
      </c>
      <c r="P76" s="15" t="e">
        <f>'Data Entry'!#REF!</f>
        <v>#REF!</v>
      </c>
      <c r="Q76" s="15" t="e">
        <f>'Data Entry'!#REF!</f>
        <v>#REF!</v>
      </c>
      <c r="R76" s="15" t="e">
        <f>'Data Entry'!#REF!</f>
        <v>#REF!</v>
      </c>
      <c r="S76" s="15" t="e">
        <f>'Data Entry'!#REF!</f>
        <v>#REF!</v>
      </c>
      <c r="T76" s="15" t="e">
        <f>IF('Data Entry'!#REF!=-1,"",'Data Entry'!#REF!)</f>
        <v>#REF!</v>
      </c>
      <c r="U76" s="15" t="e">
        <f>IF('Data Entry'!#REF!=-1,"",'Data Entry'!#REF!)</f>
        <v>#REF!</v>
      </c>
      <c r="V76" s="15" t="e">
        <f>IF('Data Entry'!#REF!=-99,"",'Data Entry'!#REF!)</f>
        <v>#REF!</v>
      </c>
      <c r="W76" s="15" t="e">
        <f>IF('Data Entry'!#REF!=-99,"",'Data Entry'!#REF!)</f>
        <v>#REF!</v>
      </c>
      <c r="X76" s="15" t="e">
        <f>'Data Entry'!#REF!</f>
        <v>#REF!</v>
      </c>
      <c r="Y76" s="15" t="e">
        <f>'Data Entry'!#REF!</f>
        <v>#REF!</v>
      </c>
      <c r="Z76" s="15" t="e">
        <f>'Data Entry'!#REF!</f>
        <v>#REF!</v>
      </c>
      <c r="AA76" s="15" t="e">
        <f>IF('Data Entry'!#REF!=-99,"",'Data Entry'!#REF!)</f>
        <v>#REF!</v>
      </c>
      <c r="AB76" s="15" t="e">
        <f>IF('Data Entry'!#REF!=-99,"",'Data Entry'!#REF!)</f>
        <v>#REF!</v>
      </c>
      <c r="AC76" s="15" t="e">
        <f>'Data Entry'!#REF!</f>
        <v>#REF!</v>
      </c>
    </row>
    <row r="77" spans="2:29" ht="13.8" customHeight="1" x14ac:dyDescent="0.25">
      <c r="B77" s="10" t="e">
        <f>'Data Entry'!#REF!</f>
        <v>#REF!</v>
      </c>
      <c r="C77" s="10" t="e">
        <f>'Data Entry'!#REF!</f>
        <v>#REF!</v>
      </c>
      <c r="D77" s="10" t="e">
        <f>'Data Entry'!#REF!</f>
        <v>#REF!</v>
      </c>
      <c r="E77" s="10" t="e">
        <f>'Data Entry'!#REF!</f>
        <v>#REF!</v>
      </c>
      <c r="F77" s="10" t="e">
        <f>'Data Entry'!#REF!</f>
        <v>#REF!</v>
      </c>
      <c r="G77" s="10" t="e">
        <f>'Data Entry'!#REF!</f>
        <v>#REF!</v>
      </c>
      <c r="H77" s="10" t="e">
        <f>'Data Entry'!#REF!</f>
        <v>#REF!</v>
      </c>
      <c r="I77" s="10" t="e">
        <f>'Data Entry'!#REF!</f>
        <v>#REF!</v>
      </c>
      <c r="J77" s="10" t="e">
        <f>'Data Entry'!#REF!</f>
        <v>#REF!</v>
      </c>
      <c r="K77" s="10" t="e">
        <f>'Data Entry'!#REF!</f>
        <v>#REF!</v>
      </c>
      <c r="L77" t="e">
        <f>'Data Entry'!#REF!</f>
        <v>#REF!</v>
      </c>
      <c r="M77" t="e">
        <f>'Data Entry'!#REF!</f>
        <v>#REF!</v>
      </c>
      <c r="N77" s="13" t="e">
        <f>'Data Entry'!#REF!</f>
        <v>#REF!</v>
      </c>
      <c r="O77" s="15" t="e">
        <f>'Data Entry'!#REF!</f>
        <v>#REF!</v>
      </c>
      <c r="P77" s="15" t="e">
        <f>'Data Entry'!#REF!</f>
        <v>#REF!</v>
      </c>
      <c r="Q77" s="15" t="e">
        <f>'Data Entry'!#REF!</f>
        <v>#REF!</v>
      </c>
      <c r="R77" s="15" t="e">
        <f>'Data Entry'!#REF!</f>
        <v>#REF!</v>
      </c>
      <c r="S77" s="15" t="e">
        <f>'Data Entry'!#REF!</f>
        <v>#REF!</v>
      </c>
      <c r="T77" s="15" t="e">
        <f>IF('Data Entry'!#REF!=-1,"",'Data Entry'!#REF!)</f>
        <v>#REF!</v>
      </c>
      <c r="U77" s="15" t="e">
        <f>IF('Data Entry'!#REF!=-1,"",'Data Entry'!#REF!)</f>
        <v>#REF!</v>
      </c>
      <c r="V77" s="15" t="e">
        <f>IF('Data Entry'!#REF!=-99,"",'Data Entry'!#REF!)</f>
        <v>#REF!</v>
      </c>
      <c r="W77" s="15" t="e">
        <f>IF('Data Entry'!#REF!=-99,"",'Data Entry'!#REF!)</f>
        <v>#REF!</v>
      </c>
      <c r="X77" s="15" t="e">
        <f>'Data Entry'!#REF!</f>
        <v>#REF!</v>
      </c>
      <c r="Y77" s="15" t="e">
        <f>'Data Entry'!#REF!</f>
        <v>#REF!</v>
      </c>
      <c r="Z77" s="15" t="e">
        <f>'Data Entry'!#REF!</f>
        <v>#REF!</v>
      </c>
      <c r="AA77" s="15" t="e">
        <f>IF('Data Entry'!#REF!=-99,"",'Data Entry'!#REF!)</f>
        <v>#REF!</v>
      </c>
      <c r="AB77" s="15" t="e">
        <f>IF('Data Entry'!#REF!=-99,"",'Data Entry'!#REF!)</f>
        <v>#REF!</v>
      </c>
      <c r="AC77" s="15" t="e">
        <f>'Data Entry'!#REF!</f>
        <v>#REF!</v>
      </c>
    </row>
    <row r="78" spans="2:29" ht="13.8" customHeight="1" x14ac:dyDescent="0.25">
      <c r="B78" s="10" t="e">
        <f>'Data Entry'!#REF!</f>
        <v>#REF!</v>
      </c>
      <c r="C78" s="10" t="e">
        <f>'Data Entry'!#REF!</f>
        <v>#REF!</v>
      </c>
      <c r="D78" s="10" t="e">
        <f>'Data Entry'!#REF!</f>
        <v>#REF!</v>
      </c>
      <c r="E78" s="10" t="e">
        <f>'Data Entry'!#REF!</f>
        <v>#REF!</v>
      </c>
      <c r="F78" s="10" t="e">
        <f>'Data Entry'!#REF!</f>
        <v>#REF!</v>
      </c>
      <c r="G78" s="10" t="e">
        <f>'Data Entry'!#REF!</f>
        <v>#REF!</v>
      </c>
      <c r="H78" s="10" t="e">
        <f>'Data Entry'!#REF!</f>
        <v>#REF!</v>
      </c>
      <c r="I78" s="10" t="e">
        <f>'Data Entry'!#REF!</f>
        <v>#REF!</v>
      </c>
      <c r="J78" s="10" t="e">
        <f>'Data Entry'!#REF!</f>
        <v>#REF!</v>
      </c>
      <c r="K78" s="10" t="e">
        <f>'Data Entry'!#REF!</f>
        <v>#REF!</v>
      </c>
      <c r="L78" t="e">
        <f>'Data Entry'!#REF!</f>
        <v>#REF!</v>
      </c>
      <c r="M78" t="e">
        <f>'Data Entry'!#REF!</f>
        <v>#REF!</v>
      </c>
      <c r="N78" s="13" t="e">
        <f>'Data Entry'!#REF!</f>
        <v>#REF!</v>
      </c>
      <c r="O78" s="15" t="e">
        <f>'Data Entry'!#REF!</f>
        <v>#REF!</v>
      </c>
      <c r="P78" s="15" t="e">
        <f>'Data Entry'!#REF!</f>
        <v>#REF!</v>
      </c>
      <c r="Q78" s="15" t="e">
        <f>'Data Entry'!#REF!</f>
        <v>#REF!</v>
      </c>
      <c r="R78" s="15" t="e">
        <f>'Data Entry'!#REF!</f>
        <v>#REF!</v>
      </c>
      <c r="S78" s="15" t="e">
        <f>'Data Entry'!#REF!</f>
        <v>#REF!</v>
      </c>
      <c r="T78" s="15" t="e">
        <f>IF('Data Entry'!#REF!=-1,"",'Data Entry'!#REF!)</f>
        <v>#REF!</v>
      </c>
      <c r="U78" s="15" t="e">
        <f>IF('Data Entry'!#REF!=-1,"",'Data Entry'!#REF!)</f>
        <v>#REF!</v>
      </c>
      <c r="V78" s="15" t="e">
        <f>IF('Data Entry'!#REF!=-99,"",'Data Entry'!#REF!)</f>
        <v>#REF!</v>
      </c>
      <c r="W78" s="15" t="e">
        <f>IF('Data Entry'!#REF!=-99,"",'Data Entry'!#REF!)</f>
        <v>#REF!</v>
      </c>
      <c r="X78" s="15" t="e">
        <f>'Data Entry'!#REF!</f>
        <v>#REF!</v>
      </c>
      <c r="Y78" s="15" t="e">
        <f>'Data Entry'!#REF!</f>
        <v>#REF!</v>
      </c>
      <c r="Z78" s="15" t="e">
        <f>'Data Entry'!#REF!</f>
        <v>#REF!</v>
      </c>
      <c r="AA78" s="15" t="e">
        <f>IF('Data Entry'!#REF!=-99,"",'Data Entry'!#REF!)</f>
        <v>#REF!</v>
      </c>
      <c r="AB78" s="15" t="e">
        <f>IF('Data Entry'!#REF!=-99,"",'Data Entry'!#REF!)</f>
        <v>#REF!</v>
      </c>
      <c r="AC78" s="15" t="e">
        <f>'Data Entry'!#REF!</f>
        <v>#REF!</v>
      </c>
    </row>
    <row r="79" spans="2:29" ht="13.8" customHeight="1" x14ac:dyDescent="0.25">
      <c r="B79" s="10" t="e">
        <f>'Data Entry'!#REF!</f>
        <v>#REF!</v>
      </c>
      <c r="C79" s="10" t="e">
        <f>'Data Entry'!#REF!</f>
        <v>#REF!</v>
      </c>
      <c r="D79" s="10" t="e">
        <f>'Data Entry'!#REF!</f>
        <v>#REF!</v>
      </c>
      <c r="E79" s="10" t="e">
        <f>'Data Entry'!#REF!</f>
        <v>#REF!</v>
      </c>
      <c r="F79" s="10" t="e">
        <f>'Data Entry'!#REF!</f>
        <v>#REF!</v>
      </c>
      <c r="G79" s="10" t="e">
        <f>'Data Entry'!#REF!</f>
        <v>#REF!</v>
      </c>
      <c r="H79" s="10" t="e">
        <f>'Data Entry'!#REF!</f>
        <v>#REF!</v>
      </c>
      <c r="I79" s="10" t="e">
        <f>'Data Entry'!#REF!</f>
        <v>#REF!</v>
      </c>
      <c r="J79" s="10" t="e">
        <f>'Data Entry'!#REF!</f>
        <v>#REF!</v>
      </c>
      <c r="K79" s="10" t="e">
        <f>'Data Entry'!#REF!</f>
        <v>#REF!</v>
      </c>
      <c r="L79" t="e">
        <f>'Data Entry'!#REF!</f>
        <v>#REF!</v>
      </c>
      <c r="M79" t="e">
        <f>'Data Entry'!#REF!</f>
        <v>#REF!</v>
      </c>
      <c r="N79" s="13" t="e">
        <f>'Data Entry'!#REF!</f>
        <v>#REF!</v>
      </c>
      <c r="O79" s="15" t="e">
        <f>'Data Entry'!#REF!</f>
        <v>#REF!</v>
      </c>
      <c r="P79" s="15" t="e">
        <f>'Data Entry'!#REF!</f>
        <v>#REF!</v>
      </c>
      <c r="Q79" s="15" t="e">
        <f>'Data Entry'!#REF!</f>
        <v>#REF!</v>
      </c>
      <c r="R79" s="15" t="e">
        <f>'Data Entry'!#REF!</f>
        <v>#REF!</v>
      </c>
      <c r="S79" s="15" t="e">
        <f>'Data Entry'!#REF!</f>
        <v>#REF!</v>
      </c>
      <c r="T79" s="15" t="e">
        <f>IF('Data Entry'!#REF!=-1,"",'Data Entry'!#REF!)</f>
        <v>#REF!</v>
      </c>
      <c r="U79" s="15" t="e">
        <f>IF('Data Entry'!#REF!=-1,"",'Data Entry'!#REF!)</f>
        <v>#REF!</v>
      </c>
      <c r="V79" s="15" t="e">
        <f>IF('Data Entry'!#REF!=-99,"",'Data Entry'!#REF!)</f>
        <v>#REF!</v>
      </c>
      <c r="W79" s="15" t="e">
        <f>IF('Data Entry'!#REF!=-99,"",'Data Entry'!#REF!)</f>
        <v>#REF!</v>
      </c>
      <c r="X79" s="15" t="e">
        <f>'Data Entry'!#REF!</f>
        <v>#REF!</v>
      </c>
      <c r="Y79" s="15" t="e">
        <f>'Data Entry'!#REF!</f>
        <v>#REF!</v>
      </c>
      <c r="Z79" s="15" t="e">
        <f>'Data Entry'!#REF!</f>
        <v>#REF!</v>
      </c>
      <c r="AA79" s="15" t="e">
        <f>IF('Data Entry'!#REF!=-99,"",'Data Entry'!#REF!)</f>
        <v>#REF!</v>
      </c>
      <c r="AB79" s="15" t="e">
        <f>IF('Data Entry'!#REF!=-99,"",'Data Entry'!#REF!)</f>
        <v>#REF!</v>
      </c>
      <c r="AC79" s="15" t="e">
        <f>'Data Entry'!#REF!</f>
        <v>#REF!</v>
      </c>
    </row>
    <row r="80" spans="2:29" ht="13.8" customHeight="1" x14ac:dyDescent="0.25">
      <c r="B80" s="10" t="e">
        <f>'Data Entry'!#REF!</f>
        <v>#REF!</v>
      </c>
      <c r="C80" s="10" t="e">
        <f>'Data Entry'!#REF!</f>
        <v>#REF!</v>
      </c>
      <c r="D80" s="10" t="e">
        <f>'Data Entry'!#REF!</f>
        <v>#REF!</v>
      </c>
      <c r="E80" s="10" t="e">
        <f>'Data Entry'!#REF!</f>
        <v>#REF!</v>
      </c>
      <c r="F80" s="10" t="e">
        <f>'Data Entry'!#REF!</f>
        <v>#REF!</v>
      </c>
      <c r="G80" s="10" t="e">
        <f>'Data Entry'!#REF!</f>
        <v>#REF!</v>
      </c>
      <c r="H80" s="10" t="e">
        <f>'Data Entry'!#REF!</f>
        <v>#REF!</v>
      </c>
      <c r="I80" s="10" t="e">
        <f>'Data Entry'!#REF!</f>
        <v>#REF!</v>
      </c>
      <c r="J80" s="10" t="e">
        <f>'Data Entry'!#REF!</f>
        <v>#REF!</v>
      </c>
      <c r="K80" s="10" t="e">
        <f>'Data Entry'!#REF!</f>
        <v>#REF!</v>
      </c>
      <c r="L80" t="e">
        <f>'Data Entry'!#REF!</f>
        <v>#REF!</v>
      </c>
      <c r="M80" t="e">
        <f>'Data Entry'!#REF!</f>
        <v>#REF!</v>
      </c>
      <c r="N80" s="13" t="e">
        <f>'Data Entry'!#REF!</f>
        <v>#REF!</v>
      </c>
      <c r="O80" s="15" t="e">
        <f>'Data Entry'!#REF!</f>
        <v>#REF!</v>
      </c>
      <c r="P80" s="15" t="e">
        <f>'Data Entry'!#REF!</f>
        <v>#REF!</v>
      </c>
      <c r="Q80" s="15" t="e">
        <f>'Data Entry'!#REF!</f>
        <v>#REF!</v>
      </c>
      <c r="R80" s="15" t="e">
        <f>'Data Entry'!#REF!</f>
        <v>#REF!</v>
      </c>
      <c r="S80" s="15" t="e">
        <f>'Data Entry'!#REF!</f>
        <v>#REF!</v>
      </c>
      <c r="T80" s="15" t="e">
        <f>IF('Data Entry'!#REF!=-1,"",'Data Entry'!#REF!)</f>
        <v>#REF!</v>
      </c>
      <c r="U80" s="15" t="e">
        <f>IF('Data Entry'!#REF!=-1,"",'Data Entry'!#REF!)</f>
        <v>#REF!</v>
      </c>
      <c r="V80" s="15" t="e">
        <f>IF('Data Entry'!#REF!=-99,"",'Data Entry'!#REF!)</f>
        <v>#REF!</v>
      </c>
      <c r="W80" s="15" t="e">
        <f>IF('Data Entry'!#REF!=-99,"",'Data Entry'!#REF!)</f>
        <v>#REF!</v>
      </c>
      <c r="X80" s="15" t="e">
        <f>'Data Entry'!#REF!</f>
        <v>#REF!</v>
      </c>
      <c r="Y80" s="15" t="e">
        <f>'Data Entry'!#REF!</f>
        <v>#REF!</v>
      </c>
      <c r="Z80" s="15" t="e">
        <f>'Data Entry'!#REF!</f>
        <v>#REF!</v>
      </c>
      <c r="AA80" s="15" t="e">
        <f>IF('Data Entry'!#REF!=-99,"",'Data Entry'!#REF!)</f>
        <v>#REF!</v>
      </c>
      <c r="AB80" s="15" t="e">
        <f>IF('Data Entry'!#REF!=-99,"",'Data Entry'!#REF!)</f>
        <v>#REF!</v>
      </c>
      <c r="AC80" s="15" t="e">
        <f>'Data Entry'!#REF!</f>
        <v>#REF!</v>
      </c>
    </row>
    <row r="81" spans="2:29" ht="13.8" customHeight="1" x14ac:dyDescent="0.25">
      <c r="B81" s="10" t="e">
        <f>'Data Entry'!#REF!</f>
        <v>#REF!</v>
      </c>
      <c r="C81" s="10" t="e">
        <f>'Data Entry'!#REF!</f>
        <v>#REF!</v>
      </c>
      <c r="D81" s="10" t="e">
        <f>'Data Entry'!#REF!</f>
        <v>#REF!</v>
      </c>
      <c r="E81" s="10" t="e">
        <f>'Data Entry'!#REF!</f>
        <v>#REF!</v>
      </c>
      <c r="F81" s="10" t="e">
        <f>'Data Entry'!#REF!</f>
        <v>#REF!</v>
      </c>
      <c r="G81" s="10" t="e">
        <f>'Data Entry'!#REF!</f>
        <v>#REF!</v>
      </c>
      <c r="H81" s="10" t="e">
        <f>'Data Entry'!#REF!</f>
        <v>#REF!</v>
      </c>
      <c r="I81" s="10" t="e">
        <f>'Data Entry'!#REF!</f>
        <v>#REF!</v>
      </c>
      <c r="J81" s="10" t="e">
        <f>'Data Entry'!#REF!</f>
        <v>#REF!</v>
      </c>
      <c r="K81" s="10" t="e">
        <f>'Data Entry'!#REF!</f>
        <v>#REF!</v>
      </c>
      <c r="L81" t="e">
        <f>'Data Entry'!#REF!</f>
        <v>#REF!</v>
      </c>
      <c r="M81" t="e">
        <f>'Data Entry'!#REF!</f>
        <v>#REF!</v>
      </c>
      <c r="N81" s="13" t="e">
        <f>'Data Entry'!#REF!</f>
        <v>#REF!</v>
      </c>
      <c r="O81" s="15" t="e">
        <f>'Data Entry'!#REF!</f>
        <v>#REF!</v>
      </c>
      <c r="P81" s="15" t="e">
        <f>'Data Entry'!#REF!</f>
        <v>#REF!</v>
      </c>
      <c r="Q81" s="15" t="e">
        <f>'Data Entry'!#REF!</f>
        <v>#REF!</v>
      </c>
      <c r="R81" s="15" t="e">
        <f>'Data Entry'!#REF!</f>
        <v>#REF!</v>
      </c>
      <c r="S81" s="15" t="e">
        <f>'Data Entry'!#REF!</f>
        <v>#REF!</v>
      </c>
      <c r="T81" s="15" t="e">
        <f>IF('Data Entry'!#REF!=-1,"",'Data Entry'!#REF!)</f>
        <v>#REF!</v>
      </c>
      <c r="U81" s="15" t="e">
        <f>IF('Data Entry'!#REF!=-1,"",'Data Entry'!#REF!)</f>
        <v>#REF!</v>
      </c>
      <c r="V81" s="15" t="e">
        <f>IF('Data Entry'!#REF!=-99,"",'Data Entry'!#REF!)</f>
        <v>#REF!</v>
      </c>
      <c r="W81" s="15" t="e">
        <f>IF('Data Entry'!#REF!=-99,"",'Data Entry'!#REF!)</f>
        <v>#REF!</v>
      </c>
      <c r="X81" s="15" t="e">
        <f>'Data Entry'!#REF!</f>
        <v>#REF!</v>
      </c>
      <c r="Y81" s="15" t="e">
        <f>'Data Entry'!#REF!</f>
        <v>#REF!</v>
      </c>
      <c r="Z81" s="15" t="e">
        <f>'Data Entry'!#REF!</f>
        <v>#REF!</v>
      </c>
      <c r="AA81" s="15" t="e">
        <f>IF('Data Entry'!#REF!=-99,"",'Data Entry'!#REF!)</f>
        <v>#REF!</v>
      </c>
      <c r="AB81" s="15" t="e">
        <f>IF('Data Entry'!#REF!=-99,"",'Data Entry'!#REF!)</f>
        <v>#REF!</v>
      </c>
      <c r="AC81" s="15" t="e">
        <f>'Data Entry'!#REF!</f>
        <v>#REF!</v>
      </c>
    </row>
    <row r="82" spans="2:29" ht="13.8" customHeight="1" x14ac:dyDescent="0.25">
      <c r="B82" s="10" t="e">
        <f>'Data Entry'!#REF!</f>
        <v>#REF!</v>
      </c>
      <c r="C82" s="10" t="e">
        <f>'Data Entry'!#REF!</f>
        <v>#REF!</v>
      </c>
      <c r="D82" s="10" t="e">
        <f>'Data Entry'!#REF!</f>
        <v>#REF!</v>
      </c>
      <c r="E82" s="10" t="e">
        <f>'Data Entry'!#REF!</f>
        <v>#REF!</v>
      </c>
      <c r="F82" s="10" t="e">
        <f>'Data Entry'!#REF!</f>
        <v>#REF!</v>
      </c>
      <c r="G82" s="10" t="e">
        <f>'Data Entry'!#REF!</f>
        <v>#REF!</v>
      </c>
      <c r="H82" s="10" t="e">
        <f>'Data Entry'!#REF!</f>
        <v>#REF!</v>
      </c>
      <c r="I82" s="10" t="e">
        <f>'Data Entry'!#REF!</f>
        <v>#REF!</v>
      </c>
      <c r="J82" s="10" t="e">
        <f>'Data Entry'!#REF!</f>
        <v>#REF!</v>
      </c>
      <c r="K82" s="10" t="e">
        <f>'Data Entry'!#REF!</f>
        <v>#REF!</v>
      </c>
      <c r="L82" t="e">
        <f>'Data Entry'!#REF!</f>
        <v>#REF!</v>
      </c>
      <c r="M82" t="e">
        <f>'Data Entry'!#REF!</f>
        <v>#REF!</v>
      </c>
      <c r="N82" s="13" t="e">
        <f>'Data Entry'!#REF!</f>
        <v>#REF!</v>
      </c>
      <c r="O82" s="15" t="e">
        <f>'Data Entry'!#REF!</f>
        <v>#REF!</v>
      </c>
      <c r="P82" s="15" t="e">
        <f>'Data Entry'!#REF!</f>
        <v>#REF!</v>
      </c>
      <c r="Q82" s="15" t="e">
        <f>'Data Entry'!#REF!</f>
        <v>#REF!</v>
      </c>
      <c r="R82" s="15" t="e">
        <f>'Data Entry'!#REF!</f>
        <v>#REF!</v>
      </c>
      <c r="S82" s="15" t="e">
        <f>'Data Entry'!#REF!</f>
        <v>#REF!</v>
      </c>
      <c r="T82" s="15" t="e">
        <f>IF('Data Entry'!#REF!=-1,"",'Data Entry'!#REF!)</f>
        <v>#REF!</v>
      </c>
      <c r="U82" s="15" t="e">
        <f>IF('Data Entry'!#REF!=-1,"",'Data Entry'!#REF!)</f>
        <v>#REF!</v>
      </c>
      <c r="V82" s="15" t="e">
        <f>IF('Data Entry'!#REF!=-99,"",'Data Entry'!#REF!)</f>
        <v>#REF!</v>
      </c>
      <c r="W82" s="15" t="e">
        <f>IF('Data Entry'!#REF!=-99,"",'Data Entry'!#REF!)</f>
        <v>#REF!</v>
      </c>
      <c r="X82" s="15" t="e">
        <f>'Data Entry'!#REF!</f>
        <v>#REF!</v>
      </c>
      <c r="Y82" s="15" t="e">
        <f>'Data Entry'!#REF!</f>
        <v>#REF!</v>
      </c>
      <c r="Z82" s="15" t="e">
        <f>'Data Entry'!#REF!</f>
        <v>#REF!</v>
      </c>
      <c r="AA82" s="15" t="e">
        <f>IF('Data Entry'!#REF!=-99,"",'Data Entry'!#REF!)</f>
        <v>#REF!</v>
      </c>
      <c r="AB82" s="15" t="e">
        <f>IF('Data Entry'!#REF!=-99,"",'Data Entry'!#REF!)</f>
        <v>#REF!</v>
      </c>
      <c r="AC82" s="15" t="e">
        <f>'Data Entry'!#REF!</f>
        <v>#REF!</v>
      </c>
    </row>
    <row r="83" spans="2:29" ht="13.8" customHeight="1" x14ac:dyDescent="0.25">
      <c r="B83" s="10" t="e">
        <f>'Data Entry'!#REF!</f>
        <v>#REF!</v>
      </c>
      <c r="C83" s="10" t="e">
        <f>'Data Entry'!#REF!</f>
        <v>#REF!</v>
      </c>
      <c r="D83" s="10" t="e">
        <f>'Data Entry'!#REF!</f>
        <v>#REF!</v>
      </c>
      <c r="E83" s="10" t="e">
        <f>'Data Entry'!#REF!</f>
        <v>#REF!</v>
      </c>
      <c r="F83" s="10" t="e">
        <f>'Data Entry'!#REF!</f>
        <v>#REF!</v>
      </c>
      <c r="G83" s="10" t="e">
        <f>'Data Entry'!#REF!</f>
        <v>#REF!</v>
      </c>
      <c r="H83" s="10" t="e">
        <f>'Data Entry'!#REF!</f>
        <v>#REF!</v>
      </c>
      <c r="I83" s="10" t="e">
        <f>'Data Entry'!#REF!</f>
        <v>#REF!</v>
      </c>
      <c r="J83" s="10" t="e">
        <f>'Data Entry'!#REF!</f>
        <v>#REF!</v>
      </c>
      <c r="K83" s="10" t="e">
        <f>'Data Entry'!#REF!</f>
        <v>#REF!</v>
      </c>
      <c r="L83" t="e">
        <f>'Data Entry'!#REF!</f>
        <v>#REF!</v>
      </c>
      <c r="M83" t="e">
        <f>'Data Entry'!#REF!</f>
        <v>#REF!</v>
      </c>
      <c r="N83" s="13" t="e">
        <f>'Data Entry'!#REF!</f>
        <v>#REF!</v>
      </c>
      <c r="O83" s="15" t="e">
        <f>'Data Entry'!#REF!</f>
        <v>#REF!</v>
      </c>
      <c r="P83" s="15" t="e">
        <f>'Data Entry'!#REF!</f>
        <v>#REF!</v>
      </c>
      <c r="Q83" s="15" t="e">
        <f>'Data Entry'!#REF!</f>
        <v>#REF!</v>
      </c>
      <c r="R83" s="15" t="e">
        <f>'Data Entry'!#REF!</f>
        <v>#REF!</v>
      </c>
      <c r="S83" s="15" t="e">
        <f>'Data Entry'!#REF!</f>
        <v>#REF!</v>
      </c>
      <c r="T83" s="15" t="e">
        <f>IF('Data Entry'!#REF!=-1,"",'Data Entry'!#REF!)</f>
        <v>#REF!</v>
      </c>
      <c r="U83" s="15" t="e">
        <f>IF('Data Entry'!#REF!=-1,"",'Data Entry'!#REF!)</f>
        <v>#REF!</v>
      </c>
      <c r="V83" s="15" t="e">
        <f>IF('Data Entry'!#REF!=-99,"",'Data Entry'!#REF!)</f>
        <v>#REF!</v>
      </c>
      <c r="W83" s="15" t="e">
        <f>IF('Data Entry'!#REF!=-99,"",'Data Entry'!#REF!)</f>
        <v>#REF!</v>
      </c>
      <c r="X83" s="15" t="e">
        <f>'Data Entry'!#REF!</f>
        <v>#REF!</v>
      </c>
      <c r="Y83" s="15" t="e">
        <f>'Data Entry'!#REF!</f>
        <v>#REF!</v>
      </c>
      <c r="Z83" s="15" t="e">
        <f>'Data Entry'!#REF!</f>
        <v>#REF!</v>
      </c>
      <c r="AA83" s="15" t="e">
        <f>IF('Data Entry'!#REF!=-99,"",'Data Entry'!#REF!)</f>
        <v>#REF!</v>
      </c>
      <c r="AB83" s="15" t="e">
        <f>IF('Data Entry'!#REF!=-99,"",'Data Entry'!#REF!)</f>
        <v>#REF!</v>
      </c>
      <c r="AC83" s="15" t="e">
        <f>'Data Entry'!#REF!</f>
        <v>#REF!</v>
      </c>
    </row>
    <row r="84" spans="2:29" ht="13.8" customHeight="1" x14ac:dyDescent="0.25">
      <c r="B84" s="10" t="e">
        <f>'Data Entry'!#REF!</f>
        <v>#REF!</v>
      </c>
      <c r="C84" s="10" t="e">
        <f>'Data Entry'!#REF!</f>
        <v>#REF!</v>
      </c>
      <c r="D84" s="10" t="e">
        <f>'Data Entry'!#REF!</f>
        <v>#REF!</v>
      </c>
      <c r="E84" s="10" t="e">
        <f>'Data Entry'!#REF!</f>
        <v>#REF!</v>
      </c>
      <c r="F84" s="10" t="e">
        <f>'Data Entry'!#REF!</f>
        <v>#REF!</v>
      </c>
      <c r="G84" s="10" t="e">
        <f>'Data Entry'!#REF!</f>
        <v>#REF!</v>
      </c>
      <c r="H84" s="10" t="e">
        <f>'Data Entry'!#REF!</f>
        <v>#REF!</v>
      </c>
      <c r="I84" s="10" t="e">
        <f>'Data Entry'!#REF!</f>
        <v>#REF!</v>
      </c>
      <c r="J84" s="10" t="e">
        <f>'Data Entry'!#REF!</f>
        <v>#REF!</v>
      </c>
      <c r="K84" s="10" t="e">
        <f>'Data Entry'!#REF!</f>
        <v>#REF!</v>
      </c>
      <c r="L84" t="e">
        <f>'Data Entry'!#REF!</f>
        <v>#REF!</v>
      </c>
      <c r="M84" t="e">
        <f>'Data Entry'!#REF!</f>
        <v>#REF!</v>
      </c>
      <c r="N84" s="13" t="e">
        <f>'Data Entry'!#REF!</f>
        <v>#REF!</v>
      </c>
      <c r="O84" s="15" t="e">
        <f>'Data Entry'!#REF!</f>
        <v>#REF!</v>
      </c>
      <c r="P84" s="15" t="e">
        <f>'Data Entry'!#REF!</f>
        <v>#REF!</v>
      </c>
      <c r="Q84" s="15" t="e">
        <f>'Data Entry'!#REF!</f>
        <v>#REF!</v>
      </c>
      <c r="R84" s="15" t="e">
        <f>'Data Entry'!#REF!</f>
        <v>#REF!</v>
      </c>
      <c r="S84" s="15" t="e">
        <f>'Data Entry'!#REF!</f>
        <v>#REF!</v>
      </c>
      <c r="T84" s="15" t="e">
        <f>IF('Data Entry'!#REF!=-1,"",'Data Entry'!#REF!)</f>
        <v>#REF!</v>
      </c>
      <c r="U84" s="15" t="e">
        <f>IF('Data Entry'!#REF!=-1,"",'Data Entry'!#REF!)</f>
        <v>#REF!</v>
      </c>
      <c r="V84" s="15" t="e">
        <f>IF('Data Entry'!#REF!=-99,"",'Data Entry'!#REF!)</f>
        <v>#REF!</v>
      </c>
      <c r="W84" s="15" t="e">
        <f>IF('Data Entry'!#REF!=-99,"",'Data Entry'!#REF!)</f>
        <v>#REF!</v>
      </c>
      <c r="X84" s="15" t="e">
        <f>'Data Entry'!#REF!</f>
        <v>#REF!</v>
      </c>
      <c r="Y84" s="15" t="e">
        <f>'Data Entry'!#REF!</f>
        <v>#REF!</v>
      </c>
      <c r="Z84" s="15" t="e">
        <f>'Data Entry'!#REF!</f>
        <v>#REF!</v>
      </c>
      <c r="AA84" s="15" t="e">
        <f>IF('Data Entry'!#REF!=-99,"",'Data Entry'!#REF!)</f>
        <v>#REF!</v>
      </c>
      <c r="AB84" s="15" t="e">
        <f>IF('Data Entry'!#REF!=-99,"",'Data Entry'!#REF!)</f>
        <v>#REF!</v>
      </c>
      <c r="AC84" s="15" t="e">
        <f>'Data Entry'!#REF!</f>
        <v>#REF!</v>
      </c>
    </row>
    <row r="85" spans="2:29" ht="13.8" customHeight="1" x14ac:dyDescent="0.25">
      <c r="B85" s="10" t="e">
        <f>'Data Entry'!#REF!</f>
        <v>#REF!</v>
      </c>
      <c r="C85" s="10" t="e">
        <f>'Data Entry'!#REF!</f>
        <v>#REF!</v>
      </c>
      <c r="D85" s="10" t="e">
        <f>'Data Entry'!#REF!</f>
        <v>#REF!</v>
      </c>
      <c r="E85" s="10" t="e">
        <f>'Data Entry'!#REF!</f>
        <v>#REF!</v>
      </c>
      <c r="F85" s="10" t="e">
        <f>'Data Entry'!#REF!</f>
        <v>#REF!</v>
      </c>
      <c r="G85" s="10" t="e">
        <f>'Data Entry'!#REF!</f>
        <v>#REF!</v>
      </c>
      <c r="H85" s="10" t="e">
        <f>'Data Entry'!#REF!</f>
        <v>#REF!</v>
      </c>
      <c r="I85" s="10" t="e">
        <f>'Data Entry'!#REF!</f>
        <v>#REF!</v>
      </c>
      <c r="J85" s="10" t="e">
        <f>'Data Entry'!#REF!</f>
        <v>#REF!</v>
      </c>
      <c r="K85" s="10" t="e">
        <f>'Data Entry'!#REF!</f>
        <v>#REF!</v>
      </c>
      <c r="L85" t="e">
        <f>'Data Entry'!#REF!</f>
        <v>#REF!</v>
      </c>
      <c r="M85" t="e">
        <f>'Data Entry'!#REF!</f>
        <v>#REF!</v>
      </c>
      <c r="N85" s="13" t="e">
        <f>'Data Entry'!#REF!</f>
        <v>#REF!</v>
      </c>
      <c r="O85" s="15" t="e">
        <f>'Data Entry'!#REF!</f>
        <v>#REF!</v>
      </c>
      <c r="P85" s="15" t="e">
        <f>'Data Entry'!#REF!</f>
        <v>#REF!</v>
      </c>
      <c r="Q85" s="15" t="e">
        <f>'Data Entry'!#REF!</f>
        <v>#REF!</v>
      </c>
      <c r="R85" s="15" t="e">
        <f>'Data Entry'!#REF!</f>
        <v>#REF!</v>
      </c>
      <c r="S85" s="15" t="e">
        <f>'Data Entry'!#REF!</f>
        <v>#REF!</v>
      </c>
      <c r="T85" s="15" t="e">
        <f>IF('Data Entry'!#REF!=-1,"",'Data Entry'!#REF!)</f>
        <v>#REF!</v>
      </c>
      <c r="U85" s="15" t="e">
        <f>IF('Data Entry'!#REF!=-1,"",'Data Entry'!#REF!)</f>
        <v>#REF!</v>
      </c>
      <c r="V85" s="15" t="e">
        <f>IF('Data Entry'!#REF!=-99,"",'Data Entry'!#REF!)</f>
        <v>#REF!</v>
      </c>
      <c r="W85" s="15" t="e">
        <f>IF('Data Entry'!#REF!=-99,"",'Data Entry'!#REF!)</f>
        <v>#REF!</v>
      </c>
      <c r="X85" s="15" t="e">
        <f>'Data Entry'!#REF!</f>
        <v>#REF!</v>
      </c>
      <c r="Y85" s="15" t="e">
        <f>'Data Entry'!#REF!</f>
        <v>#REF!</v>
      </c>
      <c r="Z85" s="15" t="e">
        <f>'Data Entry'!#REF!</f>
        <v>#REF!</v>
      </c>
      <c r="AA85" s="15" t="e">
        <f>IF('Data Entry'!#REF!=-99,"",'Data Entry'!#REF!)</f>
        <v>#REF!</v>
      </c>
      <c r="AB85" s="15" t="e">
        <f>IF('Data Entry'!#REF!=-99,"",'Data Entry'!#REF!)</f>
        <v>#REF!</v>
      </c>
      <c r="AC85" s="15" t="e">
        <f>'Data Entry'!#REF!</f>
        <v>#REF!</v>
      </c>
    </row>
    <row r="86" spans="2:29" ht="13.8" customHeight="1" x14ac:dyDescent="0.25">
      <c r="B86" s="10" t="e">
        <f>'Data Entry'!#REF!</f>
        <v>#REF!</v>
      </c>
      <c r="C86" s="10" t="e">
        <f>'Data Entry'!#REF!</f>
        <v>#REF!</v>
      </c>
      <c r="D86" s="10" t="e">
        <f>'Data Entry'!#REF!</f>
        <v>#REF!</v>
      </c>
      <c r="E86" s="10" t="e">
        <f>'Data Entry'!#REF!</f>
        <v>#REF!</v>
      </c>
      <c r="F86" s="10" t="e">
        <f>'Data Entry'!#REF!</f>
        <v>#REF!</v>
      </c>
      <c r="G86" s="10" t="e">
        <f>'Data Entry'!#REF!</f>
        <v>#REF!</v>
      </c>
      <c r="H86" s="10" t="e">
        <f>'Data Entry'!#REF!</f>
        <v>#REF!</v>
      </c>
      <c r="I86" s="10" t="e">
        <f>'Data Entry'!#REF!</f>
        <v>#REF!</v>
      </c>
      <c r="J86" s="10" t="e">
        <f>'Data Entry'!#REF!</f>
        <v>#REF!</v>
      </c>
      <c r="K86" s="10" t="e">
        <f>'Data Entry'!#REF!</f>
        <v>#REF!</v>
      </c>
      <c r="L86" t="e">
        <f>'Data Entry'!#REF!</f>
        <v>#REF!</v>
      </c>
      <c r="M86" t="e">
        <f>'Data Entry'!#REF!</f>
        <v>#REF!</v>
      </c>
      <c r="N86" s="13" t="e">
        <f>'Data Entry'!#REF!</f>
        <v>#REF!</v>
      </c>
      <c r="O86" s="15" t="e">
        <f>'Data Entry'!#REF!</f>
        <v>#REF!</v>
      </c>
      <c r="P86" s="15" t="e">
        <f>'Data Entry'!#REF!</f>
        <v>#REF!</v>
      </c>
      <c r="Q86" s="15" t="e">
        <f>'Data Entry'!#REF!</f>
        <v>#REF!</v>
      </c>
      <c r="R86" s="15" t="e">
        <f>'Data Entry'!#REF!</f>
        <v>#REF!</v>
      </c>
      <c r="S86" s="15" t="e">
        <f>'Data Entry'!#REF!</f>
        <v>#REF!</v>
      </c>
      <c r="T86" s="15" t="e">
        <f>IF('Data Entry'!#REF!=-1,"",'Data Entry'!#REF!)</f>
        <v>#REF!</v>
      </c>
      <c r="U86" s="15" t="e">
        <f>IF('Data Entry'!#REF!=-1,"",'Data Entry'!#REF!)</f>
        <v>#REF!</v>
      </c>
      <c r="V86" s="15" t="e">
        <f>IF('Data Entry'!#REF!=-99,"",'Data Entry'!#REF!)</f>
        <v>#REF!</v>
      </c>
      <c r="W86" s="15" t="e">
        <f>IF('Data Entry'!#REF!=-99,"",'Data Entry'!#REF!)</f>
        <v>#REF!</v>
      </c>
      <c r="X86" s="15" t="e">
        <f>'Data Entry'!#REF!</f>
        <v>#REF!</v>
      </c>
      <c r="Y86" s="15" t="e">
        <f>'Data Entry'!#REF!</f>
        <v>#REF!</v>
      </c>
      <c r="Z86" s="15" t="e">
        <f>'Data Entry'!#REF!</f>
        <v>#REF!</v>
      </c>
      <c r="AA86" s="15" t="e">
        <f>IF('Data Entry'!#REF!=-99,"",'Data Entry'!#REF!)</f>
        <v>#REF!</v>
      </c>
      <c r="AB86" s="15" t="e">
        <f>IF('Data Entry'!#REF!=-99,"",'Data Entry'!#REF!)</f>
        <v>#REF!</v>
      </c>
      <c r="AC86" s="15" t="e">
        <f>'Data Entry'!#REF!</f>
        <v>#REF!</v>
      </c>
    </row>
    <row r="87" spans="2:29" ht="13.8" customHeight="1" x14ac:dyDescent="0.25">
      <c r="B87" s="10" t="e">
        <f>'Data Entry'!#REF!</f>
        <v>#REF!</v>
      </c>
      <c r="C87" s="10" t="e">
        <f>'Data Entry'!#REF!</f>
        <v>#REF!</v>
      </c>
      <c r="D87" s="10" t="e">
        <f>'Data Entry'!#REF!</f>
        <v>#REF!</v>
      </c>
      <c r="E87" s="10" t="e">
        <f>'Data Entry'!#REF!</f>
        <v>#REF!</v>
      </c>
      <c r="F87" s="10" t="e">
        <f>'Data Entry'!#REF!</f>
        <v>#REF!</v>
      </c>
      <c r="G87" s="10" t="e">
        <f>'Data Entry'!#REF!</f>
        <v>#REF!</v>
      </c>
      <c r="H87" s="10" t="e">
        <f>'Data Entry'!#REF!</f>
        <v>#REF!</v>
      </c>
      <c r="I87" s="10" t="e">
        <f>'Data Entry'!#REF!</f>
        <v>#REF!</v>
      </c>
      <c r="J87" s="10" t="e">
        <f>'Data Entry'!#REF!</f>
        <v>#REF!</v>
      </c>
      <c r="K87" s="10" t="e">
        <f>'Data Entry'!#REF!</f>
        <v>#REF!</v>
      </c>
      <c r="L87" t="e">
        <f>'Data Entry'!#REF!</f>
        <v>#REF!</v>
      </c>
      <c r="M87" t="e">
        <f>'Data Entry'!#REF!</f>
        <v>#REF!</v>
      </c>
      <c r="N87" s="13" t="e">
        <f>'Data Entry'!#REF!</f>
        <v>#REF!</v>
      </c>
      <c r="O87" s="15" t="e">
        <f>'Data Entry'!#REF!</f>
        <v>#REF!</v>
      </c>
      <c r="P87" s="15" t="e">
        <f>'Data Entry'!#REF!</f>
        <v>#REF!</v>
      </c>
      <c r="Q87" s="15" t="e">
        <f>'Data Entry'!#REF!</f>
        <v>#REF!</v>
      </c>
      <c r="R87" s="15" t="e">
        <f>'Data Entry'!#REF!</f>
        <v>#REF!</v>
      </c>
      <c r="S87" s="15" t="e">
        <f>'Data Entry'!#REF!</f>
        <v>#REF!</v>
      </c>
      <c r="T87" s="15" t="e">
        <f>IF('Data Entry'!#REF!=-1,"",'Data Entry'!#REF!)</f>
        <v>#REF!</v>
      </c>
      <c r="U87" s="15" t="e">
        <f>IF('Data Entry'!#REF!=-1,"",'Data Entry'!#REF!)</f>
        <v>#REF!</v>
      </c>
      <c r="V87" s="15" t="e">
        <f>IF('Data Entry'!#REF!=-99,"",'Data Entry'!#REF!)</f>
        <v>#REF!</v>
      </c>
      <c r="W87" s="15" t="e">
        <f>IF('Data Entry'!#REF!=-99,"",'Data Entry'!#REF!)</f>
        <v>#REF!</v>
      </c>
      <c r="X87" s="15" t="e">
        <f>'Data Entry'!#REF!</f>
        <v>#REF!</v>
      </c>
      <c r="Y87" s="15" t="e">
        <f>'Data Entry'!#REF!</f>
        <v>#REF!</v>
      </c>
      <c r="Z87" s="15" t="e">
        <f>'Data Entry'!#REF!</f>
        <v>#REF!</v>
      </c>
      <c r="AA87" s="15" t="e">
        <f>IF('Data Entry'!#REF!=-99,"",'Data Entry'!#REF!)</f>
        <v>#REF!</v>
      </c>
      <c r="AB87" s="15" t="e">
        <f>IF('Data Entry'!#REF!=-99,"",'Data Entry'!#REF!)</f>
        <v>#REF!</v>
      </c>
      <c r="AC87" s="15" t="e">
        <f>'Data Entry'!#REF!</f>
        <v>#REF!</v>
      </c>
    </row>
    <row r="88" spans="2:29" ht="13.8" customHeight="1" x14ac:dyDescent="0.25">
      <c r="B88" s="10" t="e">
        <f>'Data Entry'!#REF!</f>
        <v>#REF!</v>
      </c>
      <c r="C88" s="10" t="e">
        <f>'Data Entry'!#REF!</f>
        <v>#REF!</v>
      </c>
      <c r="D88" s="10" t="e">
        <f>'Data Entry'!#REF!</f>
        <v>#REF!</v>
      </c>
      <c r="E88" s="10" t="e">
        <f>'Data Entry'!#REF!</f>
        <v>#REF!</v>
      </c>
      <c r="F88" s="10" t="e">
        <f>'Data Entry'!#REF!</f>
        <v>#REF!</v>
      </c>
      <c r="G88" s="10" t="e">
        <f>'Data Entry'!#REF!</f>
        <v>#REF!</v>
      </c>
      <c r="H88" s="10" t="e">
        <f>'Data Entry'!#REF!</f>
        <v>#REF!</v>
      </c>
      <c r="I88" s="10" t="e">
        <f>'Data Entry'!#REF!</f>
        <v>#REF!</v>
      </c>
      <c r="J88" s="10" t="e">
        <f>'Data Entry'!#REF!</f>
        <v>#REF!</v>
      </c>
      <c r="K88" s="10" t="e">
        <f>'Data Entry'!#REF!</f>
        <v>#REF!</v>
      </c>
      <c r="L88" t="e">
        <f>'Data Entry'!#REF!</f>
        <v>#REF!</v>
      </c>
      <c r="M88" t="e">
        <f>'Data Entry'!#REF!</f>
        <v>#REF!</v>
      </c>
      <c r="N88" s="13" t="e">
        <f>'Data Entry'!#REF!</f>
        <v>#REF!</v>
      </c>
      <c r="O88" s="15" t="e">
        <f>'Data Entry'!#REF!</f>
        <v>#REF!</v>
      </c>
      <c r="P88" s="15" t="e">
        <f>'Data Entry'!#REF!</f>
        <v>#REF!</v>
      </c>
      <c r="Q88" s="15" t="e">
        <f>'Data Entry'!#REF!</f>
        <v>#REF!</v>
      </c>
      <c r="R88" s="15" t="e">
        <f>'Data Entry'!#REF!</f>
        <v>#REF!</v>
      </c>
      <c r="S88" s="15" t="e">
        <f>'Data Entry'!#REF!</f>
        <v>#REF!</v>
      </c>
      <c r="T88" s="15" t="e">
        <f>IF('Data Entry'!#REF!=-1,"",'Data Entry'!#REF!)</f>
        <v>#REF!</v>
      </c>
      <c r="U88" s="15" t="e">
        <f>IF('Data Entry'!#REF!=-1,"",'Data Entry'!#REF!)</f>
        <v>#REF!</v>
      </c>
      <c r="V88" s="15" t="e">
        <f>IF('Data Entry'!#REF!=-99,"",'Data Entry'!#REF!)</f>
        <v>#REF!</v>
      </c>
      <c r="W88" s="15" t="e">
        <f>IF('Data Entry'!#REF!=-99,"",'Data Entry'!#REF!)</f>
        <v>#REF!</v>
      </c>
      <c r="X88" s="15" t="e">
        <f>'Data Entry'!#REF!</f>
        <v>#REF!</v>
      </c>
      <c r="Y88" s="15" t="e">
        <f>'Data Entry'!#REF!</f>
        <v>#REF!</v>
      </c>
      <c r="Z88" s="15" t="e">
        <f>'Data Entry'!#REF!</f>
        <v>#REF!</v>
      </c>
      <c r="AA88" s="15" t="e">
        <f>IF('Data Entry'!#REF!=-99,"",'Data Entry'!#REF!)</f>
        <v>#REF!</v>
      </c>
      <c r="AB88" s="15" t="e">
        <f>IF('Data Entry'!#REF!=-99,"",'Data Entry'!#REF!)</f>
        <v>#REF!</v>
      </c>
      <c r="AC88" s="15" t="e">
        <f>'Data Entry'!#REF!</f>
        <v>#REF!</v>
      </c>
    </row>
    <row r="89" spans="2:29" ht="13.8" customHeight="1" x14ac:dyDescent="0.25">
      <c r="B89" s="10" t="e">
        <f>'Data Entry'!#REF!</f>
        <v>#REF!</v>
      </c>
      <c r="C89" s="10" t="e">
        <f>'Data Entry'!#REF!</f>
        <v>#REF!</v>
      </c>
      <c r="D89" s="10" t="e">
        <f>'Data Entry'!#REF!</f>
        <v>#REF!</v>
      </c>
      <c r="E89" s="10" t="e">
        <f>'Data Entry'!#REF!</f>
        <v>#REF!</v>
      </c>
      <c r="F89" s="10" t="e">
        <f>'Data Entry'!#REF!</f>
        <v>#REF!</v>
      </c>
      <c r="G89" s="10" t="e">
        <f>'Data Entry'!#REF!</f>
        <v>#REF!</v>
      </c>
      <c r="H89" s="10" t="e">
        <f>'Data Entry'!#REF!</f>
        <v>#REF!</v>
      </c>
      <c r="I89" s="10" t="e">
        <f>'Data Entry'!#REF!</f>
        <v>#REF!</v>
      </c>
      <c r="J89" s="10" t="e">
        <f>'Data Entry'!#REF!</f>
        <v>#REF!</v>
      </c>
      <c r="K89" s="10" t="e">
        <f>'Data Entry'!#REF!</f>
        <v>#REF!</v>
      </c>
      <c r="L89" t="e">
        <f>'Data Entry'!#REF!</f>
        <v>#REF!</v>
      </c>
      <c r="M89" t="e">
        <f>'Data Entry'!#REF!</f>
        <v>#REF!</v>
      </c>
      <c r="N89" s="13" t="e">
        <f>'Data Entry'!#REF!</f>
        <v>#REF!</v>
      </c>
      <c r="O89" s="15" t="e">
        <f>'Data Entry'!#REF!</f>
        <v>#REF!</v>
      </c>
      <c r="P89" s="15" t="e">
        <f>'Data Entry'!#REF!</f>
        <v>#REF!</v>
      </c>
      <c r="Q89" s="15" t="e">
        <f>'Data Entry'!#REF!</f>
        <v>#REF!</v>
      </c>
      <c r="R89" s="15" t="e">
        <f>'Data Entry'!#REF!</f>
        <v>#REF!</v>
      </c>
      <c r="S89" s="15" t="e">
        <f>'Data Entry'!#REF!</f>
        <v>#REF!</v>
      </c>
      <c r="T89" s="15" t="e">
        <f>IF('Data Entry'!#REF!=-1,"",'Data Entry'!#REF!)</f>
        <v>#REF!</v>
      </c>
      <c r="U89" s="15" t="e">
        <f>IF('Data Entry'!#REF!=-1,"",'Data Entry'!#REF!)</f>
        <v>#REF!</v>
      </c>
      <c r="V89" s="15" t="e">
        <f>IF('Data Entry'!#REF!=-99,"",'Data Entry'!#REF!)</f>
        <v>#REF!</v>
      </c>
      <c r="W89" s="15" t="e">
        <f>IF('Data Entry'!#REF!=-99,"",'Data Entry'!#REF!)</f>
        <v>#REF!</v>
      </c>
      <c r="X89" s="15" t="e">
        <f>'Data Entry'!#REF!</f>
        <v>#REF!</v>
      </c>
      <c r="Y89" s="15" t="e">
        <f>'Data Entry'!#REF!</f>
        <v>#REF!</v>
      </c>
      <c r="Z89" s="15" t="e">
        <f>'Data Entry'!#REF!</f>
        <v>#REF!</v>
      </c>
      <c r="AA89" s="15" t="e">
        <f>IF('Data Entry'!#REF!=-99,"",'Data Entry'!#REF!)</f>
        <v>#REF!</v>
      </c>
      <c r="AB89" s="15" t="e">
        <f>IF('Data Entry'!#REF!=-99,"",'Data Entry'!#REF!)</f>
        <v>#REF!</v>
      </c>
      <c r="AC89" s="15" t="e">
        <f>'Data Entry'!#REF!</f>
        <v>#REF!</v>
      </c>
    </row>
    <row r="90" spans="2:29" ht="13.8" customHeight="1" x14ac:dyDescent="0.25">
      <c r="B90" s="10" t="e">
        <f>'Data Entry'!#REF!</f>
        <v>#REF!</v>
      </c>
      <c r="C90" s="10" t="e">
        <f>'Data Entry'!#REF!</f>
        <v>#REF!</v>
      </c>
      <c r="D90" s="10" t="e">
        <f>'Data Entry'!#REF!</f>
        <v>#REF!</v>
      </c>
      <c r="E90" s="10" t="e">
        <f>'Data Entry'!#REF!</f>
        <v>#REF!</v>
      </c>
      <c r="F90" s="10" t="e">
        <f>'Data Entry'!#REF!</f>
        <v>#REF!</v>
      </c>
      <c r="G90" s="10" t="e">
        <f>'Data Entry'!#REF!</f>
        <v>#REF!</v>
      </c>
      <c r="H90" s="10" t="e">
        <f>'Data Entry'!#REF!</f>
        <v>#REF!</v>
      </c>
      <c r="I90" s="10" t="e">
        <f>'Data Entry'!#REF!</f>
        <v>#REF!</v>
      </c>
      <c r="J90" s="10" t="e">
        <f>'Data Entry'!#REF!</f>
        <v>#REF!</v>
      </c>
      <c r="K90" s="10" t="e">
        <f>'Data Entry'!#REF!</f>
        <v>#REF!</v>
      </c>
      <c r="L90" t="e">
        <f>'Data Entry'!#REF!</f>
        <v>#REF!</v>
      </c>
      <c r="M90" t="e">
        <f>'Data Entry'!#REF!</f>
        <v>#REF!</v>
      </c>
      <c r="N90" s="13" t="e">
        <f>'Data Entry'!#REF!</f>
        <v>#REF!</v>
      </c>
      <c r="O90" s="15" t="e">
        <f>'Data Entry'!#REF!</f>
        <v>#REF!</v>
      </c>
      <c r="P90" s="15" t="e">
        <f>'Data Entry'!#REF!</f>
        <v>#REF!</v>
      </c>
      <c r="Q90" s="15" t="e">
        <f>'Data Entry'!#REF!</f>
        <v>#REF!</v>
      </c>
      <c r="R90" s="15" t="e">
        <f>'Data Entry'!#REF!</f>
        <v>#REF!</v>
      </c>
      <c r="S90" s="15" t="e">
        <f>'Data Entry'!#REF!</f>
        <v>#REF!</v>
      </c>
      <c r="T90" s="15" t="e">
        <f>IF('Data Entry'!#REF!=-1,"",'Data Entry'!#REF!)</f>
        <v>#REF!</v>
      </c>
      <c r="U90" s="15" t="e">
        <f>IF('Data Entry'!#REF!=-1,"",'Data Entry'!#REF!)</f>
        <v>#REF!</v>
      </c>
      <c r="V90" s="15" t="e">
        <f>IF('Data Entry'!#REF!=-99,"",'Data Entry'!#REF!)</f>
        <v>#REF!</v>
      </c>
      <c r="W90" s="15" t="e">
        <f>IF('Data Entry'!#REF!=-99,"",'Data Entry'!#REF!)</f>
        <v>#REF!</v>
      </c>
      <c r="X90" s="15" t="e">
        <f>'Data Entry'!#REF!</f>
        <v>#REF!</v>
      </c>
      <c r="Y90" s="15" t="e">
        <f>'Data Entry'!#REF!</f>
        <v>#REF!</v>
      </c>
      <c r="Z90" s="15" t="e">
        <f>'Data Entry'!#REF!</f>
        <v>#REF!</v>
      </c>
      <c r="AA90" s="15" t="e">
        <f>IF('Data Entry'!#REF!=-99,"",'Data Entry'!#REF!)</f>
        <v>#REF!</v>
      </c>
      <c r="AB90" s="15" t="e">
        <f>IF('Data Entry'!#REF!=-99,"",'Data Entry'!#REF!)</f>
        <v>#REF!</v>
      </c>
      <c r="AC90" s="15" t="e">
        <f>'Data Entry'!#REF!</f>
        <v>#REF!</v>
      </c>
    </row>
  </sheetData>
  <phoneticPr fontId="13" type="noConversion"/>
  <pageMargins left="0.75" right="0.75" top="1" bottom="1" header="0.5" footer="0.5"/>
  <pageSetup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Data Entry</vt:lpstr>
      <vt:lpstr>Chart</vt:lpstr>
      <vt:lpstr>Report Table</vt:lpstr>
      <vt:lpstr>Chart!Print_Area</vt:lpstr>
    </vt:vector>
  </TitlesOfParts>
  <Company>S&amp;ME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Ethan Cargill</dc:creator>
  <cp:lastModifiedBy>Patson Saner</cp:lastModifiedBy>
  <cp:lastPrinted>2005-02-04T16:09:31Z</cp:lastPrinted>
  <dcterms:created xsi:type="dcterms:W3CDTF">2003-07-24T16:32:36Z</dcterms:created>
  <dcterms:modified xsi:type="dcterms:W3CDTF">2023-03-03T13:36:44Z</dcterms:modified>
</cp:coreProperties>
</file>